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 Admitiva\Downloads\"/>
    </mc:Choice>
  </mc:AlternateContent>
  <bookViews>
    <workbookView xWindow="450" yWindow="30" windowWidth="19740" windowHeight="10095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1">'F2. IADPyOP'!$A$1:$I$41</definedName>
    <definedName name="_xlnm.Print_Area" localSheetId="8">'F6d. EAEPE SP'!$A$1:$H$37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  <definedName name="_xlnm.Print_Titles" localSheetId="7">'F6c. EAEPE FUNCION'!$1:$8</definedName>
  </definedNames>
  <calcPr calcId="162913"/>
</workbook>
</file>

<file path=xl/calcChain.xml><?xml version="1.0" encoding="utf-8"?>
<calcChain xmlns="http://schemas.openxmlformats.org/spreadsheetml/2006/main">
  <c r="C44" i="3" l="1"/>
  <c r="H38" i="7" l="1"/>
  <c r="G38" i="7"/>
  <c r="F42" i="7"/>
  <c r="I42" i="7" s="1"/>
  <c r="I38" i="7" s="1"/>
  <c r="E38" i="7"/>
  <c r="F38" i="7" s="1"/>
  <c r="C63" i="3"/>
  <c r="F43" i="3"/>
  <c r="E43" i="3"/>
  <c r="B43" i="3"/>
  <c r="C43" i="3"/>
  <c r="F44" i="3"/>
  <c r="E44" i="3"/>
  <c r="I18" i="4" l="1"/>
  <c r="G16" i="3"/>
  <c r="D14" i="3" l="1"/>
  <c r="G14" i="3"/>
  <c r="B44" i="3" l="1"/>
  <c r="C25" i="2"/>
  <c r="G25" i="2" s="1"/>
  <c r="C24" i="2"/>
  <c r="C23" i="2"/>
  <c r="C22" i="2"/>
  <c r="B63" i="3" l="1"/>
  <c r="D44" i="3"/>
  <c r="F59" i="7"/>
  <c r="I59" i="7" s="1"/>
  <c r="F56" i="7"/>
  <c r="I56" i="7" s="1"/>
  <c r="F26" i="7"/>
  <c r="I26" i="7" s="1"/>
  <c r="F25" i="7"/>
  <c r="I25" i="7" s="1"/>
  <c r="F23" i="7"/>
  <c r="I23" i="7" s="1"/>
  <c r="F13" i="7"/>
  <c r="I13" i="7" s="1"/>
  <c r="I11" i="7" s="1"/>
  <c r="I71" i="7"/>
  <c r="H71" i="7"/>
  <c r="G71" i="7"/>
  <c r="F71" i="7"/>
  <c r="E71" i="7"/>
  <c r="I61" i="7"/>
  <c r="H61" i="7"/>
  <c r="G61" i="7"/>
  <c r="F61" i="7"/>
  <c r="E61" i="7"/>
  <c r="H53" i="7"/>
  <c r="G53" i="7"/>
  <c r="G43" i="7" s="1"/>
  <c r="E53" i="7"/>
  <c r="I44" i="7"/>
  <c r="H44" i="7"/>
  <c r="G44" i="7"/>
  <c r="F44" i="7"/>
  <c r="E44" i="7"/>
  <c r="D71" i="7"/>
  <c r="D61" i="7"/>
  <c r="D53" i="7"/>
  <c r="D43" i="7" s="1"/>
  <c r="D44" i="7"/>
  <c r="I28" i="7"/>
  <c r="H28" i="7"/>
  <c r="G28" i="7"/>
  <c r="F28" i="7"/>
  <c r="E28" i="7"/>
  <c r="H20" i="7"/>
  <c r="G20" i="7"/>
  <c r="E20" i="7"/>
  <c r="H11" i="7"/>
  <c r="G11" i="7"/>
  <c r="E11" i="7"/>
  <c r="D38" i="7"/>
  <c r="D28" i="7"/>
  <c r="D20" i="7"/>
  <c r="D11" i="7"/>
  <c r="E10" i="7" l="1"/>
  <c r="I53" i="7"/>
  <c r="I43" i="7" s="1"/>
  <c r="D10" i="7"/>
  <c r="D76" i="7" s="1"/>
  <c r="F53" i="7"/>
  <c r="I20" i="7"/>
  <c r="I10" i="7" s="1"/>
  <c r="F20" i="7"/>
  <c r="F11" i="7"/>
  <c r="H43" i="7"/>
  <c r="G10" i="7"/>
  <c r="H10" i="7"/>
  <c r="F10" i="7" l="1"/>
  <c r="I76" i="7"/>
  <c r="H76" i="7"/>
  <c r="G76" i="7"/>
  <c r="E43" i="7"/>
  <c r="E76" i="7" s="1"/>
  <c r="F43" i="7"/>
  <c r="F76" i="7" l="1"/>
  <c r="I154" i="4"/>
  <c r="I153" i="4"/>
  <c r="I152" i="4"/>
  <c r="I151" i="4"/>
  <c r="I150" i="4"/>
  <c r="I149" i="4"/>
  <c r="I147" i="4"/>
  <c r="I146" i="4"/>
  <c r="I145" i="4"/>
  <c r="I143" i="4"/>
  <c r="I142" i="4"/>
  <c r="I141" i="4"/>
  <c r="I140" i="4"/>
  <c r="I139" i="4"/>
  <c r="I138" i="4"/>
  <c r="I137" i="4"/>
  <c r="I135" i="4"/>
  <c r="I134" i="4"/>
  <c r="I131" i="4"/>
  <c r="I130" i="4"/>
  <c r="I129" i="4"/>
  <c r="I127" i="4"/>
  <c r="I121" i="4"/>
  <c r="I120" i="4"/>
  <c r="I119" i="4"/>
  <c r="I118" i="4"/>
  <c r="I117" i="4"/>
  <c r="I115" i="4"/>
  <c r="I114" i="4"/>
  <c r="I113" i="4"/>
  <c r="I108" i="4"/>
  <c r="I106" i="4"/>
  <c r="I104" i="4"/>
  <c r="I100" i="4"/>
  <c r="I98" i="4"/>
  <c r="I91" i="4"/>
  <c r="I90" i="4"/>
  <c r="I89" i="4"/>
  <c r="I88" i="4"/>
  <c r="I87" i="4"/>
  <c r="I86" i="4"/>
  <c r="I85" i="4"/>
  <c r="I81" i="4"/>
  <c r="I80" i="4"/>
  <c r="I79" i="4"/>
  <c r="I78" i="4"/>
  <c r="I77" i="4"/>
  <c r="I76" i="4"/>
  <c r="I74" i="4"/>
  <c r="I73" i="4"/>
  <c r="I72" i="4"/>
  <c r="I70" i="4"/>
  <c r="I69" i="4"/>
  <c r="I68" i="4"/>
  <c r="I67" i="4"/>
  <c r="I66" i="4"/>
  <c r="I65" i="4"/>
  <c r="I64" i="4"/>
  <c r="I62" i="4"/>
  <c r="I61" i="4"/>
  <c r="I60" i="4"/>
  <c r="I57" i="4"/>
  <c r="I48" i="4"/>
  <c r="I46" i="4"/>
  <c r="I45" i="4"/>
  <c r="I44" i="4"/>
  <c r="I42" i="4"/>
  <c r="I41" i="4"/>
  <c r="I40" i="4"/>
  <c r="I17" i="4"/>
  <c r="I136" i="4" l="1"/>
  <c r="F155" i="4"/>
  <c r="I155" i="4" s="1"/>
  <c r="F154" i="4"/>
  <c r="F153" i="4"/>
  <c r="F152" i="4"/>
  <c r="F151" i="4"/>
  <c r="F150" i="4"/>
  <c r="F149" i="4"/>
  <c r="F147" i="4"/>
  <c r="F146" i="4"/>
  <c r="F145" i="4"/>
  <c r="F143" i="4"/>
  <c r="F142" i="4"/>
  <c r="F141" i="4"/>
  <c r="F140" i="4"/>
  <c r="F139" i="4"/>
  <c r="F138" i="4"/>
  <c r="F137" i="4"/>
  <c r="F135" i="4"/>
  <c r="F134" i="4"/>
  <c r="F133" i="4"/>
  <c r="I133" i="4" s="1"/>
  <c r="F131" i="4"/>
  <c r="F130" i="4"/>
  <c r="F129" i="4"/>
  <c r="F128" i="4"/>
  <c r="I128" i="4" s="1"/>
  <c r="F127" i="4"/>
  <c r="F126" i="4"/>
  <c r="I126" i="4" s="1"/>
  <c r="F125" i="4"/>
  <c r="I125" i="4" s="1"/>
  <c r="F124" i="4"/>
  <c r="I124" i="4" s="1"/>
  <c r="F123" i="4"/>
  <c r="I123" i="4" s="1"/>
  <c r="F121" i="4"/>
  <c r="F120" i="4"/>
  <c r="F119" i="4"/>
  <c r="F118" i="4"/>
  <c r="F117" i="4"/>
  <c r="F116" i="4"/>
  <c r="I116" i="4" s="1"/>
  <c r="F115" i="4"/>
  <c r="F114" i="4"/>
  <c r="F113" i="4"/>
  <c r="F111" i="4"/>
  <c r="I111" i="4" s="1"/>
  <c r="F110" i="4"/>
  <c r="I110" i="4" s="1"/>
  <c r="F109" i="4"/>
  <c r="I109" i="4" s="1"/>
  <c r="F108" i="4"/>
  <c r="F107" i="4"/>
  <c r="I107" i="4" s="1"/>
  <c r="F106" i="4"/>
  <c r="F105" i="4"/>
  <c r="I105" i="4" s="1"/>
  <c r="F104" i="4"/>
  <c r="F103" i="4"/>
  <c r="I103" i="4" s="1"/>
  <c r="F101" i="4"/>
  <c r="I101" i="4" s="1"/>
  <c r="F100" i="4"/>
  <c r="F99" i="4"/>
  <c r="I99" i="4" s="1"/>
  <c r="F98" i="4"/>
  <c r="F97" i="4"/>
  <c r="I97" i="4" s="1"/>
  <c r="F96" i="4"/>
  <c r="I96" i="4" s="1"/>
  <c r="F95" i="4"/>
  <c r="I95" i="4" s="1"/>
  <c r="F94" i="4"/>
  <c r="I94" i="4" s="1"/>
  <c r="F93" i="4"/>
  <c r="I93" i="4" s="1"/>
  <c r="F91" i="4"/>
  <c r="F90" i="4"/>
  <c r="F89" i="4"/>
  <c r="F88" i="4"/>
  <c r="F87" i="4"/>
  <c r="F86" i="4"/>
  <c r="F85" i="4"/>
  <c r="F82" i="4"/>
  <c r="I82" i="4" s="1"/>
  <c r="F81" i="4"/>
  <c r="F80" i="4"/>
  <c r="F79" i="4"/>
  <c r="F78" i="4"/>
  <c r="F77" i="4"/>
  <c r="F76" i="4"/>
  <c r="F74" i="4"/>
  <c r="F73" i="4"/>
  <c r="F72" i="4"/>
  <c r="F70" i="4"/>
  <c r="F69" i="4"/>
  <c r="F68" i="4"/>
  <c r="F67" i="4"/>
  <c r="F66" i="4"/>
  <c r="F65" i="4"/>
  <c r="F64" i="4"/>
  <c r="F62" i="4"/>
  <c r="F61" i="4"/>
  <c r="F60" i="4"/>
  <c r="F58" i="4"/>
  <c r="I58" i="4" s="1"/>
  <c r="F57" i="4"/>
  <c r="F56" i="4"/>
  <c r="I56" i="4" s="1"/>
  <c r="F55" i="4"/>
  <c r="I55" i="4" s="1"/>
  <c r="F54" i="4"/>
  <c r="I54" i="4" s="1"/>
  <c r="F53" i="4"/>
  <c r="I53" i="4" s="1"/>
  <c r="F52" i="4"/>
  <c r="I52" i="4" s="1"/>
  <c r="F51" i="4"/>
  <c r="I51" i="4" s="1"/>
  <c r="F50" i="4"/>
  <c r="I50" i="4" s="1"/>
  <c r="F48" i="4"/>
  <c r="F47" i="4"/>
  <c r="I47" i="4" s="1"/>
  <c r="F46" i="4"/>
  <c r="F45" i="4"/>
  <c r="F44" i="4"/>
  <c r="F43" i="4"/>
  <c r="I43" i="4" s="1"/>
  <c r="F42" i="4"/>
  <c r="F41" i="4"/>
  <c r="F40" i="4"/>
  <c r="F38" i="4"/>
  <c r="I38" i="4" s="1"/>
  <c r="F37" i="4"/>
  <c r="I37" i="4" s="1"/>
  <c r="F36" i="4"/>
  <c r="I36" i="4" s="1"/>
  <c r="F35" i="4"/>
  <c r="I35" i="4" s="1"/>
  <c r="F34" i="4"/>
  <c r="I34" i="4" s="1"/>
  <c r="F33" i="4"/>
  <c r="I33" i="4" s="1"/>
  <c r="F32" i="4"/>
  <c r="I32" i="4" s="1"/>
  <c r="F31" i="4"/>
  <c r="I31" i="4" s="1"/>
  <c r="F30" i="4"/>
  <c r="I30" i="4" s="1"/>
  <c r="F28" i="4"/>
  <c r="I28" i="4" s="1"/>
  <c r="F27" i="4"/>
  <c r="I27" i="4" s="1"/>
  <c r="F26" i="4"/>
  <c r="I26" i="4" s="1"/>
  <c r="F25" i="4"/>
  <c r="I25" i="4" s="1"/>
  <c r="F24" i="4"/>
  <c r="I24" i="4" s="1"/>
  <c r="F23" i="4"/>
  <c r="I23" i="4" s="1"/>
  <c r="F22" i="4"/>
  <c r="I22" i="4" s="1"/>
  <c r="F21" i="4"/>
  <c r="I21" i="4" s="1"/>
  <c r="F20" i="4"/>
  <c r="I20" i="4" s="1"/>
  <c r="F18" i="4"/>
  <c r="F17" i="4"/>
  <c r="F16" i="4"/>
  <c r="I16" i="4" s="1"/>
  <c r="F15" i="4"/>
  <c r="I15" i="4" s="1"/>
  <c r="F14" i="4"/>
  <c r="I14" i="4" s="1"/>
  <c r="F13" i="4"/>
  <c r="I13" i="4" s="1"/>
  <c r="F12" i="4"/>
  <c r="I12" i="4" s="1"/>
  <c r="D29" i="4"/>
  <c r="G62" i="3" l="1"/>
  <c r="G49" i="3"/>
  <c r="G43" i="3" s="1"/>
  <c r="G35" i="3"/>
  <c r="E41" i="3" l="1"/>
  <c r="D62" i="3"/>
  <c r="D49" i="3"/>
  <c r="D43" i="3" s="1"/>
  <c r="D35" i="3"/>
  <c r="D16" i="3"/>
  <c r="E63" i="3"/>
  <c r="G41" i="3"/>
  <c r="F41" i="3"/>
  <c r="C41" i="3"/>
  <c r="C66" i="3" s="1"/>
  <c r="B41" i="3"/>
  <c r="F63" i="3" l="1"/>
  <c r="F66" i="3" s="1"/>
  <c r="G44" i="3"/>
  <c r="G63" i="3" s="1"/>
  <c r="G66" i="3" s="1"/>
  <c r="D41" i="3"/>
  <c r="E66" i="3"/>
  <c r="D63" i="3"/>
  <c r="B66" i="3"/>
  <c r="F26" i="2"/>
  <c r="F21" i="2"/>
  <c r="E21" i="2"/>
  <c r="E26" i="2" s="1"/>
  <c r="D21" i="2"/>
  <c r="D26" i="2" s="1"/>
  <c r="C21" i="2"/>
  <c r="G24" i="2"/>
  <c r="G23" i="2"/>
  <c r="D66" i="3" l="1"/>
  <c r="G22" i="2"/>
  <c r="G21" i="2" s="1"/>
  <c r="G26" i="2" s="1"/>
  <c r="A4" i="3" l="1"/>
  <c r="I148" i="4" l="1"/>
  <c r="H148" i="4"/>
  <c r="G148" i="4"/>
  <c r="F148" i="4"/>
  <c r="E148" i="4"/>
  <c r="I144" i="4"/>
  <c r="H144" i="4"/>
  <c r="G144" i="4"/>
  <c r="F144" i="4"/>
  <c r="E144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F19" i="4"/>
  <c r="E19" i="4"/>
  <c r="I11" i="4"/>
  <c r="H11" i="8" s="1"/>
  <c r="H10" i="8" s="1"/>
  <c r="H34" i="8" s="1"/>
  <c r="H11" i="4"/>
  <c r="G11" i="8" s="1"/>
  <c r="G10" i="8" s="1"/>
  <c r="G34" i="8" s="1"/>
  <c r="G11" i="4"/>
  <c r="F11" i="8" s="1"/>
  <c r="F10" i="8" s="1"/>
  <c r="F34" i="8" s="1"/>
  <c r="F11" i="4"/>
  <c r="E11" i="8" s="1"/>
  <c r="E10" i="8" s="1"/>
  <c r="E34" i="8" s="1"/>
  <c r="E11" i="4"/>
  <c r="D11" i="8" s="1"/>
  <c r="D10" i="8" s="1"/>
  <c r="D34" i="8" s="1"/>
  <c r="D148" i="4"/>
  <c r="D144" i="4"/>
  <c r="D136" i="4"/>
  <c r="D132" i="4"/>
  <c r="D122" i="4"/>
  <c r="D112" i="4"/>
  <c r="D102" i="4"/>
  <c r="D92" i="4"/>
  <c r="D84" i="4"/>
  <c r="D75" i="4"/>
  <c r="D71" i="4"/>
  <c r="D63" i="4"/>
  <c r="D59" i="4"/>
  <c r="D49" i="4"/>
  <c r="D39" i="4"/>
  <c r="D19" i="4"/>
  <c r="D11" i="4"/>
  <c r="C11" i="8" s="1"/>
  <c r="C10" i="8" s="1"/>
  <c r="C34" i="8" s="1"/>
  <c r="G83" i="4" l="1"/>
  <c r="E13" i="6" s="1"/>
  <c r="I83" i="4"/>
  <c r="F83" i="4"/>
  <c r="D13" i="6" s="1"/>
  <c r="D12" i="6" s="1"/>
  <c r="H83" i="4"/>
  <c r="F13" i="6" s="1"/>
  <c r="E10" i="4"/>
  <c r="C10" i="6" s="1"/>
  <c r="H10" i="4"/>
  <c r="F10" i="6" s="1"/>
  <c r="E83" i="4"/>
  <c r="C13" i="6" s="1"/>
  <c r="D83" i="4"/>
  <c r="I10" i="4"/>
  <c r="G10" i="4"/>
  <c r="E10" i="6" s="1"/>
  <c r="F10" i="4"/>
  <c r="D10" i="6" s="1"/>
  <c r="D9" i="6" s="1"/>
  <c r="D10" i="4"/>
  <c r="B10" i="6" s="1"/>
  <c r="B9" i="6" s="1"/>
  <c r="F54" i="5"/>
  <c r="G53" i="5"/>
  <c r="F53" i="5"/>
  <c r="E53" i="5"/>
  <c r="G51" i="5"/>
  <c r="G13" i="5" s="1"/>
  <c r="F51" i="5"/>
  <c r="F13" i="5" s="1"/>
  <c r="E51" i="5"/>
  <c r="G43" i="5"/>
  <c r="F43" i="5"/>
  <c r="E43" i="5"/>
  <c r="G41" i="5"/>
  <c r="G12" i="5" s="1"/>
  <c r="F41" i="5"/>
  <c r="F12" i="5" s="1"/>
  <c r="E41" i="5"/>
  <c r="E12" i="5" s="1"/>
  <c r="E27" i="5"/>
  <c r="G37" i="5"/>
  <c r="G54" i="5" s="1"/>
  <c r="F37" i="5"/>
  <c r="E37" i="5"/>
  <c r="E54" i="5" s="1"/>
  <c r="G36" i="5"/>
  <c r="G44" i="5" s="1"/>
  <c r="F36" i="5"/>
  <c r="F44" i="5" s="1"/>
  <c r="E36" i="5"/>
  <c r="E44" i="5" s="1"/>
  <c r="G34" i="5"/>
  <c r="F34" i="5"/>
  <c r="G33" i="5"/>
  <c r="F33" i="5"/>
  <c r="E34" i="5"/>
  <c r="E33" i="5"/>
  <c r="G28" i="5"/>
  <c r="F28" i="5"/>
  <c r="E28" i="5"/>
  <c r="M74" i="1"/>
  <c r="L74" i="1"/>
  <c r="M68" i="1"/>
  <c r="L68" i="1"/>
  <c r="M64" i="1"/>
  <c r="L64" i="1"/>
  <c r="M58" i="1"/>
  <c r="L58" i="1"/>
  <c r="M44" i="1"/>
  <c r="M40" i="1"/>
  <c r="M33" i="1"/>
  <c r="M29" i="1"/>
  <c r="M25" i="1"/>
  <c r="M21" i="1"/>
  <c r="M11" i="1"/>
  <c r="L44" i="1"/>
  <c r="L40" i="1"/>
  <c r="L33" i="1"/>
  <c r="L29" i="1"/>
  <c r="L25" i="1"/>
  <c r="L21" i="1"/>
  <c r="L11" i="1"/>
  <c r="L48" i="1" s="1"/>
  <c r="L60" i="1" s="1"/>
  <c r="G62" i="1"/>
  <c r="F62" i="1"/>
  <c r="G43" i="1"/>
  <c r="G40" i="1"/>
  <c r="G33" i="1"/>
  <c r="G27" i="1"/>
  <c r="G19" i="1"/>
  <c r="G11" i="1"/>
  <c r="F43" i="1"/>
  <c r="F40" i="1"/>
  <c r="F33" i="1"/>
  <c r="F27" i="1"/>
  <c r="F19" i="1"/>
  <c r="F11" i="1"/>
  <c r="C12" i="6" l="1"/>
  <c r="G13" i="6"/>
  <c r="G12" i="6" s="1"/>
  <c r="F9" i="6"/>
  <c r="E9" i="6"/>
  <c r="G10" i="6"/>
  <c r="G9" i="6" s="1"/>
  <c r="C9" i="6"/>
  <c r="G55" i="5"/>
  <c r="G17" i="5" s="1"/>
  <c r="F12" i="6"/>
  <c r="F55" i="5"/>
  <c r="F17" i="5" s="1"/>
  <c r="E12" i="6"/>
  <c r="D15" i="6"/>
  <c r="E55" i="5"/>
  <c r="E17" i="5" s="1"/>
  <c r="B13" i="6"/>
  <c r="B12" i="6" s="1"/>
  <c r="B15" i="6" s="1"/>
  <c r="H156" i="4"/>
  <c r="G156" i="4"/>
  <c r="I156" i="4"/>
  <c r="F45" i="5"/>
  <c r="F16" i="5" s="1"/>
  <c r="F156" i="4"/>
  <c r="E52" i="5"/>
  <c r="E156" i="4"/>
  <c r="L77" i="1"/>
  <c r="L78" i="1" s="1"/>
  <c r="F49" i="1"/>
  <c r="F64" i="1" s="1"/>
  <c r="M77" i="1"/>
  <c r="G49" i="1"/>
  <c r="G64" i="1" s="1"/>
  <c r="D156" i="4"/>
  <c r="E45" i="5"/>
  <c r="E16" i="5" s="1"/>
  <c r="F52" i="5"/>
  <c r="G45" i="5"/>
  <c r="G16" i="5" s="1"/>
  <c r="G52" i="5"/>
  <c r="E13" i="5"/>
  <c r="M48" i="1"/>
  <c r="M60" i="1" s="1"/>
  <c r="E42" i="5"/>
  <c r="J9" i="9"/>
  <c r="I9" i="9"/>
  <c r="F57" i="5" l="1"/>
  <c r="F58" i="5" s="1"/>
  <c r="C15" i="6"/>
  <c r="G15" i="6"/>
  <c r="F15" i="6"/>
  <c r="E15" i="6"/>
  <c r="E57" i="5"/>
  <c r="E58" i="5" s="1"/>
  <c r="G57" i="5"/>
  <c r="G58" i="5" s="1"/>
  <c r="M78" i="1"/>
  <c r="K15" i="9"/>
  <c r="E15" i="9"/>
  <c r="E9" i="9"/>
  <c r="K9" i="9"/>
  <c r="K21" i="9" s="1"/>
  <c r="H15" i="2"/>
  <c r="H14" i="2" s="1"/>
  <c r="E15" i="2"/>
  <c r="C15" i="2"/>
  <c r="C14" i="2" s="1"/>
  <c r="I14" i="2"/>
  <c r="I9" i="2" s="1"/>
  <c r="I26" i="2" s="1"/>
  <c r="F14" i="2"/>
  <c r="F9" i="2" s="1"/>
  <c r="E14" i="2"/>
  <c r="E9" i="2" s="1"/>
  <c r="D14" i="2"/>
  <c r="E21" i="9" l="1"/>
  <c r="C9" i="2"/>
  <c r="C26" i="2" s="1"/>
  <c r="G15" i="2"/>
  <c r="G14" i="2" s="1"/>
  <c r="G9" i="2" s="1"/>
  <c r="H9" i="2"/>
  <c r="H26" i="2" s="1"/>
  <c r="D9" i="2"/>
  <c r="G42" i="5" l="1"/>
  <c r="F42" i="5"/>
  <c r="G32" i="5"/>
  <c r="F32" i="5"/>
  <c r="E32" i="5"/>
  <c r="F26" i="5"/>
  <c r="G35" i="5" l="1"/>
  <c r="G38" i="5" s="1"/>
  <c r="G14" i="5" s="1"/>
  <c r="F35" i="5"/>
  <c r="F38" i="5" s="1"/>
  <c r="F14" i="5" s="1"/>
  <c r="E35" i="5"/>
  <c r="E38" i="5" s="1"/>
  <c r="E14" i="5" s="1"/>
  <c r="G26" i="5"/>
  <c r="E26" i="5"/>
  <c r="G18" i="5" l="1"/>
  <c r="F18" i="5"/>
  <c r="E18" i="5"/>
  <c r="G47" i="5" l="1"/>
  <c r="G48" i="5" s="1"/>
  <c r="F47" i="5" l="1"/>
  <c r="F48" i="5" s="1"/>
  <c r="G15" i="5"/>
  <c r="F15" i="5"/>
  <c r="E15" i="5"/>
  <c r="G11" i="5"/>
  <c r="F11" i="5"/>
  <c r="E47" i="5"/>
  <c r="E48" i="5" s="1"/>
  <c r="G21" i="5" l="1"/>
  <c r="G22" i="5" s="1"/>
  <c r="G23" i="5" s="1"/>
  <c r="G29" i="5" s="1"/>
  <c r="E11" i="5"/>
  <c r="E21" i="5" s="1"/>
  <c r="E22" i="5" s="1"/>
  <c r="E23" i="5" s="1"/>
  <c r="E29" i="5" s="1"/>
  <c r="F21" i="5"/>
  <c r="F22" i="5" s="1"/>
  <c r="F23" i="5" s="1"/>
  <c r="F29" i="5" s="1"/>
</calcChain>
</file>

<file path=xl/comments1.xml><?xml version="1.0" encoding="utf-8"?>
<comments xmlns="http://schemas.openxmlformats.org/spreadsheetml/2006/main">
  <authors>
    <author>César De la Cruz García</author>
  </authors>
  <commentList>
    <comment ref="G7" authorId="0" shapeId="0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<sst xmlns="http://schemas.openxmlformats.org/spreadsheetml/2006/main" count="844" uniqueCount="532">
  <si>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</si>
  <si>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</si>
  <si>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</si>
  <si>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</si>
  <si>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</si>
  <si>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</si>
  <si>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</si>
  <si>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</si>
  <si>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</si>
  <si>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</si>
  <si>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</si>
  <si>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</si>
  <si>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</si>
  <si>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</si>
  <si>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</si>
  <si>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</si>
  <si>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</si>
  <si>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</si>
  <si>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</si>
  <si>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</si>
  <si>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</si>
  <si>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</si>
  <si>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</si>
  <si>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</si>
  <si>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</si>
  <si>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</si>
  <si>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</si>
  <si>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</si>
  <si>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</si>
  <si>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</si>
  <si>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</si>
  <si>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</si>
  <si>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</si>
  <si>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</si>
  <si>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</si>
  <si>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</si>
  <si>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</si>
  <si>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</si>
  <si>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</si>
  <si>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</si>
  <si>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</si>
  <si>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</si>
  <si>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</si>
  <si>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</si>
  <si>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</si>
  <si>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</si>
  <si>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</si>
  <si>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</si>
  <si>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</si>
  <si>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</si>
  <si>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</si>
  <si>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</si>
  <si>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</si>
  <si>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</si>
  <si>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</si>
  <si>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</si>
  <si>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</si>
  <si>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</si>
  <si>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</si>
  <si>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</si>
  <si>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</si>
  <si>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</si>
  <si>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</si>
  <si>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</si>
  <si>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</si>
  <si>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</si>
  <si>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</si>
  <si>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</si>
  <si>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</si>
  <si>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</si>
  <si>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</si>
  <si>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</si>
  <si>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</si>
  <si>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</si>
  <si>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</si>
  <si>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</si>
  <si>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</si>
  <si>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</si>
  <si>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</si>
  <si>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</si>
  <si>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</si>
  <si>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</si>
  <si>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</si>
  <si>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</si>
  <si>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</si>
  <si>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</si>
  <si>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</si>
  <si>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</si>
  <si>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</si>
  <si>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</si>
  <si>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</si>
  <si>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</si>
  <si>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</si>
  <si>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</si>
  <si>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</si>
  <si>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</si>
  <si>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</si>
  <si>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</si>
  <si>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</si>
  <si>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</si>
  <si>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</si>
  <si>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</si>
  <si>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</si>
  <si>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</si>
  <si>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</si>
  <si>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</si>
  <si>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</si>
  <si>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</si>
  <si>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</si>
  <si>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</si>
  <si>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</si>
  <si>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</si>
  <si>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</si>
  <si>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</si>
  <si>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</si>
  <si>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</si>
  <si>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</si>
  <si>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</si>
  <si>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</si>
  <si>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</si>
  <si>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</si>
  <si>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</si>
  <si>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</si>
  <si>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</si>
  <si>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</si>
  <si>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</si>
  <si>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</si>
  <si>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</si>
  <si>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</si>
  <si>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</si>
  <si>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</si>
  <si>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</si>
  <si>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</si>
  <si>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</si>
  <si>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</si>
  <si>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</si>
  <si>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</si>
  <si>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</si>
  <si>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</si>
  <si>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</si>
  <si>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</si>
  <si>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</si>
  <si>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</si>
  <si>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</si>
  <si>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</si>
  <si>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</si>
  <si>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</si>
  <si>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</si>
  <si>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</si>
  <si>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</si>
  <si>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</si>
  <si>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</si>
  <si>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</si>
  <si>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</si>
  <si>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</si>
  <si>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</si>
  <si>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</si>
  <si>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</si>
  <si>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</si>
  <si>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</si>
  <si>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</si>
  <si>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</si>
  <si>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</si>
  <si>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</si>
  <si>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</si>
  <si>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</si>
  <si>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</si>
  <si>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</si>
  <si>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</si>
  <si>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</si>
  <si>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</si>
  <si>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</si>
  <si>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</si>
  <si>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</si>
  <si>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</si>
  <si>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</si>
  <si>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</si>
  <si>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</si>
  <si>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</si>
  <si>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</si>
  <si>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</si>
  <si>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</si>
  <si>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</si>
  <si>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</si>
  <si>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</si>
  <si>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</si>
  <si>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</si>
  <si>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</si>
  <si>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</si>
  <si>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</si>
  <si>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</si>
  <si>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</si>
  <si>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</si>
  <si>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</si>
  <si>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</si>
  <si>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</si>
  <si>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</si>
  <si>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</si>
  <si>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</si>
  <si>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</si>
  <si>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</si>
  <si>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</si>
  <si>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</si>
  <si>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</si>
  <si>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</si>
  <si>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</si>
  <si>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</si>
  <si>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</si>
  <si>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</si>
  <si>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</si>
  <si>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</si>
  <si>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</si>
  <si>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</si>
  <si>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</si>
  <si>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</si>
  <si>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</si>
  <si>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</si>
  <si>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</si>
  <si>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</si>
  <si>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</si>
  <si>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</si>
  <si>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</si>
  <si>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</si>
  <si>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</si>
  <si>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</si>
  <si>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</si>
  <si>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</si>
  <si>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</si>
  <si>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</si>
  <si>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</si>
  <si>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</si>
  <si>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</si>
  <si>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</si>
  <si>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</si>
  <si>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</si>
  <si>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</si>
  <si>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</si>
  <si>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</si>
  <si>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</si>
  <si>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</si>
  <si>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</si>
  <si>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</si>
  <si>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</si>
  <si>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</si>
  <si>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</si>
  <si>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</si>
  <si>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</si>
  <si>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</si>
  <si>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</si>
  <si>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</si>
  <si>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</si>
  <si>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</si>
  <si>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</si>
  <si>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</si>
  <si>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</si>
  <si>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</si>
  <si>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</si>
  <si>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</si>
  <si>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</si>
  <si>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</si>
  <si>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</si>
  <si>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</si>
  <si>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</si>
  <si>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</si>
  <si>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</si>
  <si>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</si>
  <si>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</si>
  <si>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</si>
  <si>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</si>
  <si>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</si>
  <si>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</si>
  <si>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</si>
  <si>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</si>
  <si>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</si>
  <si>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</si>
  <si>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</si>
  <si>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</si>
  <si>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</si>
  <si>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</si>
  <si>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</si>
  <si>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</si>
  <si>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</si>
  <si>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</si>
  <si>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</si>
  <si>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</si>
  <si>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</si>
  <si>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</si>
  <si>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</si>
  <si>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</si>
  <si>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</si>
  <si>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</si>
  <si>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</si>
  <si>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</si>
  <si>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</si>
  <si>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</si>
  <si>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</si>
  <si>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</si>
  <si>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</si>
  <si>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</si>
  <si>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</si>
  <si>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</si>
  <si>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</si>
  <si>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</si>
  <si>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</si>
  <si>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</si>
  <si>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</si>
  <si>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</si>
  <si>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</si>
  <si>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</si>
  <si>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</si>
  <si>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</si>
  <si>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</si>
  <si>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</si>
  <si>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</si>
  <si>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</si>
  <si>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</si>
  <si>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</si>
  <si>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</si>
  <si>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</si>
  <si>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</si>
  <si>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</si>
  <si>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</si>
  <si>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</si>
  <si>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</si>
  <si>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</si>
  <si>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</si>
  <si>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</si>
  <si>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</si>
  <si>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</si>
  <si>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</si>
  <si>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</si>
  <si>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</si>
  <si>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</si>
  <si>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</si>
  <si>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</si>
  <si>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</si>
  <si>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</si>
  <si>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</si>
  <si>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</si>
  <si>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</si>
  <si>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</si>
  <si>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</si>
  <si>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</si>
  <si>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</si>
  <si>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</si>
  <si>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</si>
  <si>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</si>
  <si>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</si>
  <si>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</si>
  <si>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</si>
  <si>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</si>
  <si>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</si>
  <si>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</si>
  <si>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</si>
  <si>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</si>
  <si>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</si>
  <si>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</si>
  <si>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</si>
  <si>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</si>
  <si>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</si>
  <si>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</si>
  <si>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</si>
  <si>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</si>
  <si>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</si>
  <si>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</si>
  <si>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</si>
  <si>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</si>
  <si>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</si>
  <si>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</si>
  <si>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</si>
  <si>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</si>
  <si>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</si>
  <si>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</si>
  <si>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</si>
  <si>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</si>
  <si>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</si>
  <si>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</si>
  <si>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</si>
  <si>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</si>
  <si>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</si>
  <si>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</si>
  <si>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</si>
  <si>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</si>
  <si>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</si>
  <si>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</si>
  <si>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</si>
  <si>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</si>
  <si>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</si>
  <si>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</si>
  <si>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</si>
  <si>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</si>
  <si>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</si>
  <si>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</si>
  <si>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</si>
  <si>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</si>
  <si>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</si>
  <si>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</si>
  <si>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</si>
  <si>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</si>
  <si>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</si>
  <si>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</si>
  <si>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</si>
  <si>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</si>
  <si>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</si>
  <si>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</si>
  <si>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</si>
  <si>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</si>
  <si>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</si>
  <si>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</si>
  <si>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</si>
  <si>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</si>
  <si>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</si>
  <si>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</si>
  <si>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</si>
  <si>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</si>
  <si>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</si>
  <si>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</si>
  <si>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</si>
  <si>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</si>
  <si>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</si>
  <si>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</si>
  <si>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</si>
  <si>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</si>
  <si>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</si>
  <si>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</si>
  <si>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</si>
  <si>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</si>
  <si>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</si>
  <si>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</si>
  <si>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</si>
  <si>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</si>
  <si>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</si>
  <si>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</si>
  <si>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</si>
  <si>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</si>
  <si>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</si>
  <si>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</si>
  <si>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</si>
  <si>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</si>
  <si>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</si>
  <si>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</si>
  <si>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</si>
  <si>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</si>
  <si>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</si>
  <si>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</si>
  <si>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</si>
  <si>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</si>
  <si>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</si>
  <si>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</si>
  <si>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</si>
  <si>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</si>
  <si>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</si>
  <si>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</si>
  <si>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</si>
  <si>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</si>
  <si>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</si>
  <si>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</si>
  <si>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</si>
  <si>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</si>
  <si>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</si>
  <si>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</si>
  <si>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</si>
  <si>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</si>
  <si>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</si>
  <si>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</si>
  <si>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</si>
  <si>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</si>
  <si>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</si>
  <si>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</si>
  <si>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</si>
  <si>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</si>
  <si>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</si>
  <si>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</si>
  <si>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</si>
  <si>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</si>
  <si>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</si>
  <si>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</si>
  <si>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</si>
  <si>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</si>
  <si>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</si>
  <si>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</si>
  <si>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</si>
  <si>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</si>
  <si>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</si>
  <si>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</si>
  <si>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</si>
  <si>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</si>
  <si>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</si>
  <si>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</si>
  <si>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</si>
  <si>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</si>
  <si>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</si>
  <si>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</si>
  <si>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</si>
  <si>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</si>
  <si>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</si>
  <si>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</si>
  <si>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</si>
  <si>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</si>
  <si>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</si>
  <si>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</si>
  <si>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</si>
  <si>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</si>
  <si>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</si>
  <si>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</si>
  <si>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</si>
  <si>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</si>
  <si>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</si>
  <si>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</si>
  <si>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</si>
  <si>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</si>
  <si>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</si>
  <si>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</si>
  <si>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</si>
  <si>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</si>
  <si>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Monto pagado de la inversión al 30 de septiembre de 2019 (k)</t>
  </si>
  <si>
    <t>Monto pagado de la inversión actualizado al 30 de septiembre de 2019 (l)</t>
  </si>
  <si>
    <t>Saldo pendiente por pagar de la inversión al 30 de septiembre de 2019 (m = g – l)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</si>
  <si>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</si>
  <si>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</si>
  <si>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</si>
  <si>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</si>
  <si>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</si>
  <si>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</si>
  <si>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SISTEMA PARA EL DESARROLLO INTEGRAL DE LA FAMILIA DEL ESTADO DE DURANGO</t>
  </si>
  <si>
    <t>Retenciones y contribuciones</t>
  </si>
  <si>
    <t>31 de diciembre 2020</t>
  </si>
  <si>
    <t>Al 31 de diciembre de 2020 y al 31 de marzo de 2021</t>
  </si>
  <si>
    <t>31 de marzo 2021</t>
  </si>
  <si>
    <t>Del 1 de enero al 31 de marzo de 2021 (b)</t>
  </si>
  <si>
    <t>Saldo al 31 de diciembre de 2020(d)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</si>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</sst>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  <numFmt numFmtId="169" formatCode="#,##0.0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sz val="8"/>
      <color indexed="8"/>
      <name val="Arial Narrow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b/>
      <sz val="5"/>
      <color rgb="FF000000"/>
      <name val="Arial"/>
      <family val="2"/>
    </font>
    <font>
      <b/>
      <sz val="6"/>
      <color theme="1"/>
      <name val="Arial"/>
      <family val="2"/>
    </font>
    <font>
      <b/>
      <i/>
      <sz val="6"/>
      <color theme="1"/>
      <name val="Arial"/>
      <family val="2"/>
    </font>
    <font>
      <b/>
      <sz val="6"/>
      <color rgb="FFFF0000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10" fillId="0" borderId="0"/>
    <xf numFmtId="164" fontId="15" fillId="0" borderId="0"/>
    <xf numFmtId="0" fontId="15" fillId="0" borderId="0"/>
    <xf numFmtId="43" fontId="10" fillId="0" borderId="0" applyFont="0" applyFill="0" applyBorder="0" applyAlignment="0" applyProtection="0"/>
    <xf numFmtId="0" fontId="18" fillId="3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446">
    <xf numFmtId="0" fontId="0" fillId="0" borderId="0" xfId="0"/>
    <xf numFmtId="0" fontId="11" fillId="0" borderId="0" xfId="0" applyFont="1"/>
    <xf numFmtId="4" fontId="11" fillId="0" borderId="0" xfId="0" applyNumberFormat="1" applyFont="1"/>
    <xf numFmtId="0" fontId="11" fillId="0" borderId="0" xfId="0" applyFont="1" applyBorder="1"/>
    <xf numFmtId="4" fontId="11" fillId="0" borderId="0" xfId="0" applyNumberFormat="1" applyFont="1" applyFill="1" applyBorder="1"/>
    <xf numFmtId="0" fontId="14" fillId="2" borderId="0" xfId="1" applyFont="1" applyFill="1" applyBorder="1" applyAlignment="1">
      <alignment horizontal="right"/>
    </xf>
    <xf numFmtId="0" fontId="14" fillId="2" borderId="0" xfId="1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11" fillId="0" borderId="1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 applyFill="1"/>
    <xf numFmtId="0" fontId="12" fillId="0" borderId="0" xfId="0" applyFont="1" applyFill="1"/>
    <xf numFmtId="0" fontId="12" fillId="2" borderId="2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0" borderId="5" xfId="0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 applyAlignment="1"/>
    <xf numFmtId="3" fontId="11" fillId="0" borderId="5" xfId="0" applyNumberFormat="1" applyFont="1" applyBorder="1"/>
    <xf numFmtId="4" fontId="11" fillId="0" borderId="5" xfId="0" applyNumberFormat="1" applyFont="1" applyBorder="1"/>
    <xf numFmtId="0" fontId="11" fillId="0" borderId="7" xfId="0" applyFont="1" applyBorder="1"/>
    <xf numFmtId="0" fontId="11" fillId="2" borderId="9" xfId="0" applyFont="1" applyFill="1" applyBorder="1"/>
    <xf numFmtId="0" fontId="11" fillId="0" borderId="11" xfId="0" applyFont="1" applyFill="1" applyBorder="1"/>
    <xf numFmtId="0" fontId="11" fillId="0" borderId="10" xfId="0" applyFont="1" applyBorder="1"/>
    <xf numFmtId="4" fontId="11" fillId="2" borderId="9" xfId="0" applyNumberFormat="1" applyFont="1" applyFill="1" applyBorder="1"/>
    <xf numFmtId="4" fontId="11" fillId="0" borderId="10" xfId="0" applyNumberFormat="1" applyFont="1" applyBorder="1"/>
    <xf numFmtId="0" fontId="11" fillId="2" borderId="1" xfId="0" applyFont="1" applyFill="1" applyBorder="1"/>
    <xf numFmtId="0" fontId="11" fillId="0" borderId="4" xfId="0" applyFont="1" applyFill="1" applyBorder="1"/>
    <xf numFmtId="4" fontId="11" fillId="0" borderId="4" xfId="0" applyNumberFormat="1" applyFont="1" applyFill="1" applyBorder="1"/>
    <xf numFmtId="0" fontId="11" fillId="0" borderId="6" xfId="0" applyFont="1" applyFill="1" applyBorder="1"/>
    <xf numFmtId="0" fontId="11" fillId="0" borderId="7" xfId="0" applyFont="1" applyFill="1" applyBorder="1"/>
    <xf numFmtId="4" fontId="11" fillId="0" borderId="10" xfId="0" applyNumberFormat="1" applyFont="1" applyFill="1" applyBorder="1"/>
    <xf numFmtId="49" fontId="11" fillId="0" borderId="0" xfId="0" applyNumberFormat="1" applyFont="1"/>
    <xf numFmtId="49" fontId="11" fillId="0" borderId="0" xfId="0" applyNumberFormat="1" applyFont="1" applyFill="1"/>
    <xf numFmtId="49" fontId="12" fillId="0" borderId="0" xfId="0" applyNumberFormat="1" applyFont="1" applyFill="1"/>
    <xf numFmtId="3" fontId="11" fillId="0" borderId="11" xfId="0" applyNumberFormat="1" applyFont="1" applyFill="1" applyBorder="1"/>
    <xf numFmtId="3" fontId="12" fillId="0" borderId="11" xfId="0" applyNumberFormat="1" applyFont="1" applyFill="1" applyBorder="1"/>
    <xf numFmtId="3" fontId="11" fillId="0" borderId="11" xfId="0" applyNumberFormat="1" applyFont="1" applyBorder="1"/>
    <xf numFmtId="3" fontId="0" fillId="0" borderId="11" xfId="0" applyNumberFormat="1" applyBorder="1" applyAlignment="1"/>
    <xf numFmtId="0" fontId="9" fillId="0" borderId="0" xfId="6"/>
    <xf numFmtId="0" fontId="9" fillId="0" borderId="0" xfId="6" applyFill="1"/>
    <xf numFmtId="0" fontId="20" fillId="0" borderId="4" xfId="5" applyFont="1" applyFill="1" applyBorder="1" applyAlignment="1">
      <alignment horizontal="left" vertical="center"/>
    </xf>
    <xf numFmtId="0" fontId="16" fillId="0" borderId="5" xfId="5" applyFont="1" applyFill="1" applyBorder="1" applyAlignment="1">
      <alignment horizontal="center" vertical="center"/>
    </xf>
    <xf numFmtId="0" fontId="17" fillId="0" borderId="0" xfId="6" applyFont="1"/>
    <xf numFmtId="0" fontId="17" fillId="0" borderId="1" xfId="6" applyFont="1" applyFill="1" applyBorder="1"/>
    <xf numFmtId="0" fontId="17" fillId="0" borderId="3" xfId="6" applyFont="1" applyFill="1" applyBorder="1"/>
    <xf numFmtId="0" fontId="9" fillId="0" borderId="5" xfId="6" applyFont="1" applyBorder="1"/>
    <xf numFmtId="0" fontId="17" fillId="0" borderId="4" xfId="6" applyFont="1" applyFill="1" applyBorder="1"/>
    <xf numFmtId="0" fontId="17" fillId="0" borderId="5" xfId="6" applyFont="1" applyFill="1" applyBorder="1"/>
    <xf numFmtId="0" fontId="19" fillId="0" borderId="5" xfId="6" applyFont="1" applyBorder="1"/>
    <xf numFmtId="0" fontId="9" fillId="0" borderId="8" xfId="6" applyFont="1" applyBorder="1"/>
    <xf numFmtId="0" fontId="17" fillId="0" borderId="15" xfId="6" applyFont="1" applyBorder="1"/>
    <xf numFmtId="0" fontId="17" fillId="0" borderId="13" xfId="6" applyFont="1" applyBorder="1"/>
    <xf numFmtId="0" fontId="9" fillId="0" borderId="4" xfId="6" applyFont="1" applyBorder="1" applyAlignment="1">
      <alignment horizontal="right"/>
    </xf>
    <xf numFmtId="0" fontId="9" fillId="0" borderId="6" xfId="6" applyFont="1" applyBorder="1" applyAlignment="1">
      <alignment horizontal="right"/>
    </xf>
    <xf numFmtId="0" fontId="9" fillId="0" borderId="0" xfId="6"/>
    <xf numFmtId="166" fontId="9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3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5" fillId="0" borderId="11" xfId="0" applyFont="1" applyFill="1" applyBorder="1" applyAlignment="1" applyProtection="1">
      <alignment horizontal="left" vertical="center" wrapText="1" indent="2"/>
    </xf>
    <xf numFmtId="0" fontId="23" fillId="0" borderId="10" xfId="0" applyFont="1" applyFill="1" applyBorder="1" applyAlignment="1" applyProtection="1">
      <alignment vertical="center" wrapText="1"/>
    </xf>
    <xf numFmtId="0" fontId="25" fillId="0" borderId="11" xfId="0" applyFont="1" applyFill="1" applyBorder="1" applyAlignment="1" applyProtection="1">
      <alignment horizontal="left" vertical="center" wrapText="1" indent="1"/>
    </xf>
    <xf numFmtId="0" fontId="23" fillId="0" borderId="11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horizontal="left" vertical="center" indent="1"/>
    </xf>
    <xf numFmtId="0" fontId="23" fillId="0" borderId="10" xfId="0" applyFont="1" applyFill="1" applyBorder="1" applyAlignment="1" applyProtection="1">
      <alignment vertical="center"/>
    </xf>
    <xf numFmtId="0" fontId="25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8" fillId="0" borderId="11" xfId="0" applyNumberFormat="1" applyFont="1" applyFill="1" applyBorder="1" applyAlignment="1" applyProtection="1">
      <alignment horizontal="right" wrapText="1"/>
      <protection locked="0"/>
    </xf>
    <xf numFmtId="3" fontId="24" fillId="0" borderId="11" xfId="8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 wrapText="1"/>
      <protection locked="0"/>
    </xf>
    <xf numFmtId="3" fontId="28" fillId="0" borderId="10" xfId="0" applyNumberFormat="1" applyFont="1" applyFill="1" applyBorder="1" applyAlignment="1" applyProtection="1">
      <alignment horizontal="right" wrapText="1"/>
      <protection locked="0"/>
    </xf>
    <xf numFmtId="3" fontId="24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8" fillId="0" borderId="11" xfId="0" applyNumberFormat="1" applyFont="1" applyFill="1" applyBorder="1" applyAlignment="1" applyProtection="1">
      <alignment horizontal="right"/>
      <protection locked="0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4" fillId="0" borderId="11" xfId="0" applyNumberFormat="1" applyFont="1" applyFill="1" applyBorder="1" applyAlignment="1" applyProtection="1">
      <alignment horizontal="right"/>
    </xf>
    <xf numFmtId="0" fontId="17" fillId="2" borderId="9" xfId="6" applyFont="1" applyFill="1" applyBorder="1"/>
    <xf numFmtId="0" fontId="9" fillId="2" borderId="11" xfId="6" applyFill="1" applyBorder="1" applyAlignment="1">
      <alignment horizontal="left" indent="2"/>
    </xf>
    <xf numFmtId="0" fontId="9" fillId="2" borderId="11" xfId="6" applyFill="1" applyBorder="1" applyAlignment="1">
      <alignment horizontal="left" indent="4"/>
    </xf>
    <xf numFmtId="0" fontId="17" fillId="2" borderId="11" xfId="6" applyFont="1" applyFill="1" applyBorder="1" applyAlignment="1">
      <alignment horizontal="left"/>
    </xf>
    <xf numFmtId="0" fontId="9" fillId="2" borderId="11" xfId="6" applyFill="1" applyBorder="1" applyAlignment="1">
      <alignment horizontal="left" wrapText="1" indent="4"/>
    </xf>
    <xf numFmtId="0" fontId="17" fillId="2" borderId="11" xfId="6" applyFont="1" applyFill="1" applyBorder="1" applyAlignment="1">
      <alignment horizontal="left" indent="2"/>
    </xf>
    <xf numFmtId="0" fontId="17" fillId="2" borderId="10" xfId="6" applyFont="1" applyFill="1" applyBorder="1" applyAlignment="1">
      <alignment horizontal="left"/>
    </xf>
    <xf numFmtId="0" fontId="9" fillId="2" borderId="9" xfId="6" applyFill="1" applyBorder="1"/>
    <xf numFmtId="3" fontId="9" fillId="2" borderId="11" xfId="7" applyNumberFormat="1" applyFont="1" applyFill="1" applyBorder="1"/>
    <xf numFmtId="3" fontId="17" fillId="2" borderId="11" xfId="7" applyNumberFormat="1" applyFont="1" applyFill="1" applyBorder="1"/>
    <xf numFmtId="3" fontId="8" fillId="2" borderId="11" xfId="7" applyNumberFormat="1" applyFont="1" applyFill="1" applyBorder="1"/>
    <xf numFmtId="3" fontId="17" fillId="2" borderId="10" xfId="7" applyNumberFormat="1" applyFont="1" applyFill="1" applyBorder="1"/>
    <xf numFmtId="0" fontId="11" fillId="4" borderId="6" xfId="0" applyFont="1" applyFill="1" applyBorder="1"/>
    <xf numFmtId="0" fontId="14" fillId="4" borderId="7" xfId="1" applyFont="1" applyFill="1" applyBorder="1" applyAlignment="1">
      <alignment horizontal="right"/>
    </xf>
    <xf numFmtId="49" fontId="11" fillId="0" borderId="1" xfId="0" applyNumberFormat="1" applyFont="1" applyBorder="1"/>
    <xf numFmtId="49" fontId="11" fillId="0" borderId="4" xfId="0" applyNumberFormat="1" applyFont="1" applyBorder="1"/>
    <xf numFmtId="49" fontId="11" fillId="0" borderId="6" xfId="0" applyNumberFormat="1" applyFont="1" applyBorder="1"/>
    <xf numFmtId="0" fontId="31" fillId="0" borderId="0" xfId="0" applyFont="1" applyAlignment="1">
      <alignment horizontal="justify" vertical="center"/>
    </xf>
    <xf numFmtId="0" fontId="32" fillId="5" borderId="23" xfId="0" applyFont="1" applyFill="1" applyBorder="1" applyAlignment="1">
      <alignment horizontal="center" vertical="center" wrapText="1"/>
    </xf>
    <xf numFmtId="0" fontId="32" fillId="5" borderId="26" xfId="0" applyFont="1" applyFill="1" applyBorder="1" applyAlignment="1">
      <alignment horizontal="center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16" xfId="0" applyFont="1" applyBorder="1" applyAlignment="1">
      <alignment horizontal="justify" vertical="center" wrapText="1"/>
    </xf>
    <xf numFmtId="0" fontId="34" fillId="0" borderId="23" xfId="0" applyFont="1" applyFill="1" applyBorder="1" applyAlignment="1">
      <alignment horizontal="justify" vertical="center" wrapText="1"/>
    </xf>
    <xf numFmtId="43" fontId="0" fillId="0" borderId="0" xfId="9" applyFont="1"/>
    <xf numFmtId="167" fontId="35" fillId="0" borderId="23" xfId="9" applyNumberFormat="1" applyFont="1" applyFill="1" applyBorder="1" applyAlignment="1">
      <alignment horizontal="center"/>
    </xf>
    <xf numFmtId="43" fontId="32" fillId="0" borderId="28" xfId="9" applyFont="1" applyBorder="1" applyAlignment="1">
      <alignment horizontal="justify" vertical="center" wrapText="1"/>
    </xf>
    <xf numFmtId="167" fontId="35" fillId="0" borderId="0" xfId="9" applyNumberFormat="1" applyFont="1" applyFill="1" applyBorder="1" applyAlignment="1">
      <alignment horizontal="center"/>
    </xf>
    <xf numFmtId="0" fontId="34" fillId="0" borderId="0" xfId="0" applyFont="1" applyBorder="1" applyAlignment="1">
      <alignment horizontal="justify" vertical="center" wrapText="1"/>
    </xf>
    <xf numFmtId="0" fontId="34" fillId="0" borderId="28" xfId="0" applyFont="1" applyBorder="1" applyAlignment="1">
      <alignment horizontal="justify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justify" vertical="center" wrapText="1"/>
    </xf>
    <xf numFmtId="0" fontId="32" fillId="0" borderId="2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/>
    </xf>
    <xf numFmtId="0" fontId="34" fillId="0" borderId="27" xfId="0" applyFont="1" applyBorder="1" applyAlignment="1">
      <alignment horizontal="justify" vertical="center" wrapText="1"/>
    </xf>
    <xf numFmtId="0" fontId="0" fillId="0" borderId="0" xfId="0" applyAlignment="1" applyProtection="1">
      <alignment vertical="center"/>
    </xf>
    <xf numFmtId="3" fontId="32" fillId="4" borderId="23" xfId="0" applyNumberFormat="1" applyFont="1" applyFill="1" applyBorder="1" applyAlignment="1">
      <alignment wrapText="1"/>
    </xf>
    <xf numFmtId="3" fontId="32" fillId="4" borderId="23" xfId="0" applyNumberFormat="1" applyFont="1" applyFill="1" applyBorder="1" applyAlignment="1">
      <alignment horizontal="right" wrapText="1"/>
    </xf>
    <xf numFmtId="3" fontId="32" fillId="0" borderId="23" xfId="0" applyNumberFormat="1" applyFont="1" applyBorder="1" applyAlignment="1">
      <alignment wrapText="1"/>
    </xf>
    <xf numFmtId="3" fontId="32" fillId="0" borderId="23" xfId="0" applyNumberFormat="1" applyFont="1" applyBorder="1" applyAlignment="1">
      <alignment horizontal="right" wrapText="1"/>
    </xf>
    <xf numFmtId="3" fontId="32" fillId="0" borderId="23" xfId="0" applyNumberFormat="1" applyFont="1" applyFill="1" applyBorder="1" applyAlignment="1">
      <alignment wrapText="1"/>
    </xf>
    <xf numFmtId="3" fontId="34" fillId="0" borderId="23" xfId="0" applyNumberFormat="1" applyFont="1" applyBorder="1" applyAlignment="1">
      <alignment wrapText="1"/>
    </xf>
    <xf numFmtId="3" fontId="34" fillId="0" borderId="23" xfId="0" applyNumberFormat="1" applyFont="1" applyBorder="1" applyAlignment="1">
      <alignment horizontal="right" wrapText="1"/>
    </xf>
    <xf numFmtId="3" fontId="0" fillId="0" borderId="28" xfId="0" applyNumberFormat="1" applyFill="1" applyBorder="1" applyAlignment="1"/>
    <xf numFmtId="3" fontId="32" fillId="0" borderId="28" xfId="0" applyNumberFormat="1" applyFont="1" applyFill="1" applyBorder="1" applyAlignment="1">
      <alignment wrapText="1"/>
    </xf>
    <xf numFmtId="3" fontId="32" fillId="0" borderId="23" xfId="0" applyNumberFormat="1" applyFont="1" applyFill="1" applyBorder="1" applyAlignment="1">
      <alignment horizontal="right" wrapText="1"/>
    </xf>
    <xf numFmtId="3" fontId="32" fillId="0" borderId="23" xfId="9" applyNumberFormat="1" applyFont="1" applyBorder="1" applyAlignment="1">
      <alignment wrapText="1"/>
    </xf>
    <xf numFmtId="3" fontId="0" fillId="0" borderId="28" xfId="0" applyNumberFormat="1" applyBorder="1" applyAlignment="1"/>
    <xf numFmtId="3" fontId="32" fillId="0" borderId="28" xfId="9" applyNumberFormat="1" applyFont="1" applyBorder="1" applyAlignment="1">
      <alignment wrapText="1"/>
    </xf>
    <xf numFmtId="3" fontId="34" fillId="0" borderId="28" xfId="0" applyNumberFormat="1" applyFont="1" applyBorder="1" applyAlignment="1">
      <alignment wrapText="1"/>
    </xf>
    <xf numFmtId="3" fontId="34" fillId="0" borderId="28" xfId="0" applyNumberFormat="1" applyFont="1" applyFill="1" applyBorder="1" applyAlignment="1">
      <alignment wrapText="1"/>
    </xf>
    <xf numFmtId="3" fontId="0" fillId="0" borderId="0" xfId="0" applyNumberFormat="1" applyAlignment="1"/>
    <xf numFmtId="3" fontId="34" fillId="0" borderId="28" xfId="0" applyNumberFormat="1" applyFont="1" applyFill="1" applyBorder="1" applyAlignment="1">
      <alignment horizontal="right" wrapText="1"/>
    </xf>
    <xf numFmtId="3" fontId="34" fillId="0" borderId="28" xfId="0" applyNumberFormat="1" applyFont="1" applyBorder="1" applyAlignment="1">
      <alignment horizontal="right" wrapText="1"/>
    </xf>
    <xf numFmtId="3" fontId="32" fillId="0" borderId="28" xfId="0" applyNumberFormat="1" applyFont="1" applyBorder="1" applyAlignment="1">
      <alignment wrapText="1"/>
    </xf>
    <xf numFmtId="3" fontId="32" fillId="0" borderId="28" xfId="0" applyNumberFormat="1" applyFont="1" applyBorder="1" applyAlignment="1">
      <alignment horizontal="right" wrapText="1"/>
    </xf>
    <xf numFmtId="3" fontId="33" fillId="0" borderId="23" xfId="0" applyNumberFormat="1" applyFont="1" applyBorder="1" applyAlignment="1">
      <alignment wrapText="1"/>
    </xf>
    <xf numFmtId="3" fontId="33" fillId="0" borderId="23" xfId="0" applyNumberFormat="1" applyFont="1" applyBorder="1" applyAlignment="1">
      <alignment horizontal="right" wrapText="1"/>
    </xf>
    <xf numFmtId="3" fontId="33" fillId="0" borderId="26" xfId="0" applyNumberFormat="1" applyFont="1" applyBorder="1" applyAlignment="1">
      <alignment wrapText="1"/>
    </xf>
    <xf numFmtId="3" fontId="33" fillId="0" borderId="26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 applyProtection="1">
      <alignment vertical="center"/>
    </xf>
    <xf numFmtId="0" fontId="39" fillId="0" borderId="28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39" fillId="0" borderId="28" xfId="0" applyFont="1" applyBorder="1" applyAlignment="1">
      <alignment horizontal="left" vertical="center" wrapText="1"/>
    </xf>
    <xf numFmtId="0" fontId="39" fillId="0" borderId="23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left" vertical="center" wrapText="1" indent="1"/>
    </xf>
    <xf numFmtId="0" fontId="37" fillId="0" borderId="28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justify" vertical="center" wrapText="1"/>
    </xf>
    <xf numFmtId="0" fontId="39" fillId="0" borderId="26" xfId="0" applyFont="1" applyBorder="1" applyAlignment="1">
      <alignment horizontal="justify" vertical="center" wrapText="1"/>
    </xf>
    <xf numFmtId="0" fontId="39" fillId="0" borderId="23" xfId="0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3" fontId="37" fillId="0" borderId="23" xfId="0" applyNumberFormat="1" applyFont="1" applyBorder="1" applyAlignment="1">
      <alignment horizontal="right" vertical="center" wrapText="1"/>
    </xf>
    <xf numFmtId="14" fontId="37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3" fontId="37" fillId="0" borderId="23" xfId="0" applyNumberFormat="1" applyFont="1" applyBorder="1" applyAlignment="1">
      <alignment vertical="center" wrapText="1"/>
    </xf>
    <xf numFmtId="43" fontId="39" fillId="0" borderId="23" xfId="0" applyNumberFormat="1" applyFont="1" applyBorder="1" applyAlignment="1">
      <alignment horizontal="justify" vertical="center" wrapText="1"/>
    </xf>
    <xf numFmtId="168" fontId="39" fillId="0" borderId="23" xfId="0" applyNumberFormat="1" applyFont="1" applyBorder="1" applyAlignment="1">
      <alignment horizontal="justify" vertical="center" wrapText="1"/>
    </xf>
    <xf numFmtId="0" fontId="42" fillId="0" borderId="0" xfId="6" applyFont="1"/>
    <xf numFmtId="0" fontId="43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vertical="center" wrapText="1"/>
    </xf>
    <xf numFmtId="0" fontId="42" fillId="0" borderId="16" xfId="6" applyFont="1" applyBorder="1" applyAlignment="1">
      <alignment horizontal="left" vertical="center" wrapText="1" indent="2"/>
    </xf>
    <xf numFmtId="4" fontId="42" fillId="0" borderId="28" xfId="6" applyNumberFormat="1" applyFont="1" applyBorder="1" applyAlignment="1">
      <alignment horizontal="right" vertical="center" wrapText="1"/>
    </xf>
    <xf numFmtId="4" fontId="21" fillId="0" borderId="28" xfId="10" applyNumberFormat="1" applyFont="1" applyFill="1" applyBorder="1" applyAlignment="1">
      <alignment horizontal="right" vertical="center"/>
    </xf>
    <xf numFmtId="4" fontId="42" fillId="0" borderId="28" xfId="6" applyNumberFormat="1" applyFont="1" applyBorder="1" applyAlignment="1">
      <alignment horizontal="right"/>
    </xf>
    <xf numFmtId="0" fontId="42" fillId="0" borderId="16" xfId="6" applyFont="1" applyBorder="1" applyAlignment="1">
      <alignment horizontal="left" vertical="center" wrapText="1" indent="4"/>
    </xf>
    <xf numFmtId="0" fontId="42" fillId="0" borderId="16" xfId="6" applyFont="1" applyBorder="1" applyAlignment="1">
      <alignment horizontal="left" vertical="center" wrapText="1"/>
    </xf>
    <xf numFmtId="4" fontId="43" fillId="0" borderId="28" xfId="6" applyNumberFormat="1" applyFont="1" applyBorder="1" applyAlignment="1">
      <alignment horizontal="right" vertical="center" wrapText="1"/>
    </xf>
    <xf numFmtId="4" fontId="43" fillId="0" borderId="23" xfId="6" applyNumberFormat="1" applyFont="1" applyBorder="1" applyAlignment="1">
      <alignment horizontal="right" vertical="center" wrapText="1"/>
    </xf>
    <xf numFmtId="4" fontId="42" fillId="0" borderId="28" xfId="6" applyNumberFormat="1" applyFont="1" applyFill="1" applyBorder="1" applyAlignment="1">
      <alignment horizontal="right" vertical="center" wrapText="1"/>
    </xf>
    <xf numFmtId="0" fontId="42" fillId="0" borderId="16" xfId="6" applyFont="1" applyBorder="1" applyAlignment="1">
      <alignment horizontal="left" vertical="center" wrapText="1" indent="5"/>
    </xf>
    <xf numFmtId="0" fontId="43" fillId="0" borderId="18" xfId="6" applyFont="1" applyBorder="1" applyAlignment="1">
      <alignment horizontal="left" vertical="center" wrapText="1"/>
    </xf>
    <xf numFmtId="4" fontId="43" fillId="0" borderId="30" xfId="6" applyNumberFormat="1" applyFont="1" applyBorder="1" applyAlignment="1">
      <alignment vertical="center" wrapText="1"/>
    </xf>
    <xf numFmtId="0" fontId="17" fillId="0" borderId="16" xfId="6" applyFont="1" applyBorder="1" applyAlignment="1">
      <alignment horizontal="left" vertical="center" wrapText="1"/>
    </xf>
    <xf numFmtId="0" fontId="7" fillId="2" borderId="0" xfId="11" applyFont="1" applyFill="1" applyBorder="1"/>
    <xf numFmtId="0" fontId="7" fillId="0" borderId="0" xfId="12" applyFont="1" applyAlignment="1">
      <alignment vertical="center"/>
    </xf>
    <xf numFmtId="0" fontId="7" fillId="0" borderId="0" xfId="11" applyFont="1" applyAlignment="1">
      <alignment vertical="center"/>
    </xf>
    <xf numFmtId="0" fontId="17" fillId="0" borderId="28" xfId="0" applyFont="1" applyBorder="1" applyAlignment="1">
      <alignment horizontal="left" vertical="center" wrapText="1"/>
    </xf>
    <xf numFmtId="0" fontId="17" fillId="0" borderId="28" xfId="12" applyFont="1" applyFill="1" applyBorder="1" applyAlignment="1">
      <alignment horizontal="left" vertical="center" indent="2"/>
    </xf>
    <xf numFmtId="0" fontId="17" fillId="0" borderId="0" xfId="12" applyFont="1" applyAlignment="1">
      <alignment vertical="center"/>
    </xf>
    <xf numFmtId="0" fontId="17" fillId="0" borderId="0" xfId="11" applyFont="1" applyAlignment="1">
      <alignment vertical="center"/>
    </xf>
    <xf numFmtId="0" fontId="7" fillId="0" borderId="0" xfId="10" applyFont="1" applyAlignment="1">
      <alignment vertical="center"/>
    </xf>
    <xf numFmtId="4" fontId="17" fillId="0" borderId="18" xfId="10" applyNumberFormat="1" applyFont="1" applyBorder="1"/>
    <xf numFmtId="0" fontId="7" fillId="0" borderId="0" xfId="10" applyFont="1"/>
    <xf numFmtId="4" fontId="7" fillId="0" borderId="0" xfId="10" applyNumberFormat="1" applyFont="1"/>
    <xf numFmtId="0" fontId="0" fillId="0" borderId="0" xfId="0" applyFill="1" applyBorder="1"/>
    <xf numFmtId="4" fontId="7" fillId="0" borderId="23" xfId="6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3" fontId="17" fillId="0" borderId="28" xfId="6" applyNumberFormat="1" applyFont="1" applyBorder="1" applyAlignment="1">
      <alignment horizontal="right" vertical="center" wrapText="1"/>
    </xf>
    <xf numFmtId="3" fontId="17" fillId="0" borderId="23" xfId="6" applyNumberFormat="1" applyFont="1" applyBorder="1" applyAlignment="1">
      <alignment horizontal="right" vertical="center" wrapText="1"/>
    </xf>
    <xf numFmtId="3" fontId="17" fillId="0" borderId="28" xfId="6" applyNumberFormat="1" applyFont="1" applyBorder="1" applyAlignment="1">
      <alignment horizontal="right" vertical="center"/>
    </xf>
    <xf numFmtId="3" fontId="17" fillId="0" borderId="23" xfId="6" applyNumberFormat="1" applyFont="1" applyBorder="1" applyAlignment="1">
      <alignment horizontal="right" vertical="center"/>
    </xf>
    <xf numFmtId="0" fontId="7" fillId="0" borderId="16" xfId="6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/>
    </xf>
    <xf numFmtId="3" fontId="7" fillId="0" borderId="28" xfId="3" applyNumberFormat="1" applyFont="1" applyBorder="1" applyAlignment="1">
      <alignment horizontal="right"/>
    </xf>
    <xf numFmtId="3" fontId="7" fillId="0" borderId="28" xfId="6" applyNumberFormat="1" applyFont="1" applyBorder="1" applyAlignment="1">
      <alignment horizontal="right" vertical="center"/>
    </xf>
    <xf numFmtId="3" fontId="7" fillId="0" borderId="23" xfId="6" applyNumberFormat="1" applyFont="1" applyBorder="1" applyAlignment="1">
      <alignment horizontal="right" vertical="center"/>
    </xf>
    <xf numFmtId="0" fontId="17" fillId="0" borderId="16" xfId="6" applyFont="1" applyBorder="1" applyAlignment="1">
      <alignment vertical="center"/>
    </xf>
    <xf numFmtId="0" fontId="17" fillId="0" borderId="23" xfId="6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7" fillId="0" borderId="23" xfId="6" applyFont="1" applyBorder="1" applyAlignment="1">
      <alignment horizontal="left" vertical="center" wrapText="1"/>
    </xf>
    <xf numFmtId="0" fontId="17" fillId="0" borderId="18" xfId="6" applyFont="1" applyBorder="1" applyAlignment="1">
      <alignment vertical="center"/>
    </xf>
    <xf numFmtId="0" fontId="17" fillId="0" borderId="20" xfId="6" applyFont="1" applyBorder="1" applyAlignment="1">
      <alignment vertical="center"/>
    </xf>
    <xf numFmtId="3" fontId="17" fillId="0" borderId="20" xfId="6" applyNumberFormat="1" applyFont="1" applyBorder="1" applyAlignment="1">
      <alignment horizontal="right" vertical="center"/>
    </xf>
    <xf numFmtId="0" fontId="9" fillId="0" borderId="0" xfId="6" applyFill="1" applyBorder="1"/>
    <xf numFmtId="165" fontId="20" fillId="0" borderId="0" xfId="5" applyNumberFormat="1" applyFont="1" applyFill="1" applyBorder="1" applyAlignment="1" applyProtection="1">
      <alignment horizontal="center"/>
    </xf>
    <xf numFmtId="0" fontId="17" fillId="0" borderId="0" xfId="6" applyFont="1" applyFill="1" applyBorder="1" applyAlignment="1">
      <alignment horizontal="center"/>
    </xf>
    <xf numFmtId="0" fontId="41" fillId="0" borderId="23" xfId="0" applyFont="1" applyFill="1" applyBorder="1" applyAlignment="1">
      <alignment horizontal="center" vertical="center" wrapText="1"/>
    </xf>
    <xf numFmtId="0" fontId="19" fillId="0" borderId="0" xfId="11" applyFont="1"/>
    <xf numFmtId="0" fontId="19" fillId="0" borderId="0" xfId="11" applyFont="1" applyBorder="1"/>
    <xf numFmtId="0" fontId="44" fillId="0" borderId="0" xfId="0" applyFont="1"/>
    <xf numFmtId="0" fontId="44" fillId="0" borderId="0" xfId="0" applyFont="1" applyFill="1" applyBorder="1"/>
    <xf numFmtId="0" fontId="20" fillId="0" borderId="0" xfId="6" applyFont="1" applyFill="1" applyBorder="1" applyAlignment="1">
      <alignment horizontal="center" vertical="center"/>
    </xf>
    <xf numFmtId="0" fontId="20" fillId="0" borderId="17" xfId="6" applyFont="1" applyFill="1" applyBorder="1" applyAlignment="1">
      <alignment horizontal="center" vertical="center"/>
    </xf>
    <xf numFmtId="0" fontId="44" fillId="0" borderId="0" xfId="0" applyFont="1" applyFill="1"/>
    <xf numFmtId="0" fontId="46" fillId="0" borderId="0" xfId="6" applyFont="1"/>
    <xf numFmtId="0" fontId="45" fillId="0" borderId="0" xfId="6" applyFont="1" applyFill="1" applyBorder="1" applyAlignment="1">
      <alignment horizontal="center" vertical="center"/>
    </xf>
    <xf numFmtId="0" fontId="46" fillId="0" borderId="0" xfId="6" applyFont="1" applyFill="1" applyBorder="1"/>
    <xf numFmtId="0" fontId="31" fillId="0" borderId="0" xfId="0" applyFont="1" applyAlignment="1">
      <alignment vertical="center"/>
    </xf>
    <xf numFmtId="0" fontId="11" fillId="6" borderId="1" xfId="0" applyFont="1" applyFill="1" applyBorder="1"/>
    <xf numFmtId="0" fontId="13" fillId="6" borderId="2" xfId="1" applyFont="1" applyFill="1" applyBorder="1" applyAlignment="1"/>
    <xf numFmtId="0" fontId="11" fillId="6" borderId="4" xfId="0" applyFont="1" applyFill="1" applyBorder="1"/>
    <xf numFmtId="3" fontId="14" fillId="6" borderId="0" xfId="1" applyNumberFormat="1" applyFont="1" applyFill="1" applyBorder="1" applyAlignment="1"/>
    <xf numFmtId="0" fontId="14" fillId="6" borderId="0" xfId="1" applyFont="1" applyFill="1" applyBorder="1" applyAlignment="1"/>
    <xf numFmtId="0" fontId="11" fillId="6" borderId="6" xfId="0" applyFont="1" applyFill="1" applyBorder="1"/>
    <xf numFmtId="0" fontId="14" fillId="6" borderId="7" xfId="2" applyNumberFormat="1" applyFont="1" applyFill="1" applyBorder="1" applyAlignment="1">
      <alignment vertical="center"/>
    </xf>
    <xf numFmtId="0" fontId="12" fillId="6" borderId="6" xfId="0" applyFont="1" applyFill="1" applyBorder="1"/>
    <xf numFmtId="0" fontId="32" fillId="6" borderId="23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9" fillId="6" borderId="27" xfId="0" applyFont="1" applyFill="1" applyBorder="1" applyAlignment="1">
      <alignment horizontal="center" vertical="center" wrapText="1"/>
    </xf>
    <xf numFmtId="0" fontId="39" fillId="6" borderId="26" xfId="0" applyFont="1" applyFill="1" applyBorder="1" applyAlignment="1">
      <alignment horizontal="center" vertical="center" wrapText="1"/>
    </xf>
    <xf numFmtId="0" fontId="23" fillId="6" borderId="14" xfId="0" applyFont="1" applyFill="1" applyBorder="1" applyAlignment="1" applyProtection="1">
      <alignment vertical="center"/>
    </xf>
    <xf numFmtId="3" fontId="23" fillId="6" borderId="14" xfId="0" applyNumberFormat="1" applyFont="1" applyFill="1" applyBorder="1" applyAlignment="1" applyProtection="1">
      <alignment horizontal="center" vertical="center" wrapText="1"/>
    </xf>
    <xf numFmtId="3" fontId="23" fillId="6" borderId="14" xfId="0" applyNumberFormat="1" applyFont="1" applyFill="1" applyBorder="1" applyAlignment="1" applyProtection="1">
      <alignment horizontal="center" wrapText="1"/>
    </xf>
    <xf numFmtId="3" fontId="28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 wrapText="1"/>
      <protection locked="0"/>
    </xf>
    <xf numFmtId="3" fontId="24" fillId="4" borderId="11" xfId="0" applyNumberFormat="1" applyFont="1" applyFill="1" applyBorder="1" applyAlignment="1" applyProtection="1">
      <alignment horizontal="right"/>
      <protection locked="0"/>
    </xf>
    <xf numFmtId="3" fontId="17" fillId="4" borderId="11" xfId="7" applyNumberFormat="1" applyFont="1" applyFill="1" applyBorder="1"/>
    <xf numFmtId="0" fontId="17" fillId="7" borderId="14" xfId="6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 wrapText="1"/>
    </xf>
    <xf numFmtId="0" fontId="20" fillId="7" borderId="14" xfId="5" applyFont="1" applyFill="1" applyBorder="1" applyAlignment="1">
      <alignment horizontal="center" vertical="center"/>
    </xf>
    <xf numFmtId="0" fontId="20" fillId="7" borderId="14" xfId="5" applyFont="1" applyFill="1" applyBorder="1" applyAlignment="1">
      <alignment horizontal="center" vertical="center" wrapText="1"/>
    </xf>
    <xf numFmtId="0" fontId="20" fillId="7" borderId="10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 wrapText="1"/>
    </xf>
    <xf numFmtId="0" fontId="20" fillId="7" borderId="26" xfId="6" applyFont="1" applyFill="1" applyBorder="1" applyAlignment="1">
      <alignment horizontal="center" vertical="center" wrapText="1"/>
    </xf>
    <xf numFmtId="0" fontId="47" fillId="7" borderId="30" xfId="5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 wrapText="1"/>
    </xf>
    <xf numFmtId="0" fontId="43" fillId="0" borderId="0" xfId="6" applyFont="1"/>
    <xf numFmtId="0" fontId="5" fillId="0" borderId="28" xfId="12" applyFont="1" applyFill="1" applyBorder="1" applyAlignment="1">
      <alignment horizontal="left" vertical="center" indent="2"/>
    </xf>
    <xf numFmtId="0" fontId="32" fillId="0" borderId="16" xfId="0" applyFont="1" applyBorder="1" applyAlignment="1">
      <alignment horizontal="justify" vertical="center" wrapText="1"/>
    </xf>
    <xf numFmtId="49" fontId="11" fillId="0" borderId="7" xfId="0" applyNumberFormat="1" applyFont="1" applyBorder="1"/>
    <xf numFmtId="3" fontId="11" fillId="0" borderId="10" xfId="0" applyNumberFormat="1" applyFont="1" applyBorder="1"/>
    <xf numFmtId="4" fontId="11" fillId="0" borderId="6" xfId="0" applyNumberFormat="1" applyFont="1" applyFill="1" applyBorder="1"/>
    <xf numFmtId="3" fontId="11" fillId="0" borderId="10" xfId="0" applyNumberFormat="1" applyFont="1" applyFill="1" applyBorder="1"/>
    <xf numFmtId="0" fontId="9" fillId="2" borderId="10" xfId="6" applyFill="1" applyBorder="1" applyAlignment="1">
      <alignment horizontal="left" indent="4"/>
    </xf>
    <xf numFmtId="3" fontId="9" fillId="2" borderId="10" xfId="7" applyNumberFormat="1" applyFont="1" applyFill="1" applyBorder="1"/>
    <xf numFmtId="0" fontId="3" fillId="0" borderId="28" xfId="12" applyFont="1" applyFill="1" applyBorder="1" applyAlignment="1">
      <alignment horizontal="left" vertical="center" wrapText="1" indent="2"/>
    </xf>
    <xf numFmtId="3" fontId="7" fillId="0" borderId="27" xfId="3" applyNumberFormat="1" applyFont="1" applyBorder="1" applyAlignment="1">
      <alignment horizontal="right"/>
    </xf>
    <xf numFmtId="0" fontId="7" fillId="0" borderId="25" xfId="6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3" fontId="7" fillId="0" borderId="27" xfId="6" applyNumberFormat="1" applyFont="1" applyBorder="1" applyAlignment="1">
      <alignment horizontal="right" vertical="center"/>
    </xf>
    <xf numFmtId="0" fontId="2" fillId="2" borderId="11" xfId="6" applyFont="1" applyFill="1" applyBorder="1" applyAlignment="1">
      <alignment horizontal="left" indent="4"/>
    </xf>
    <xf numFmtId="169" fontId="0" fillId="0" borderId="0" xfId="0" applyNumberFormat="1"/>
    <xf numFmtId="3" fontId="20" fillId="0" borderId="9" xfId="5" applyNumberFormat="1" applyFont="1" applyFill="1" applyBorder="1" applyAlignment="1">
      <alignment horizontal="right" vertical="center"/>
    </xf>
    <xf numFmtId="3" fontId="17" fillId="0" borderId="9" xfId="6" applyNumberFormat="1" applyFont="1" applyFill="1" applyBorder="1"/>
    <xf numFmtId="3" fontId="8" fillId="0" borderId="11" xfId="6" applyNumberFormat="1" applyFont="1" applyBorder="1"/>
    <xf numFmtId="3" fontId="17" fillId="0" borderId="11" xfId="6" applyNumberFormat="1" applyFont="1" applyBorder="1"/>
    <xf numFmtId="3" fontId="50" fillId="0" borderId="0" xfId="0" applyNumberFormat="1" applyFont="1"/>
    <xf numFmtId="3" fontId="8" fillId="0" borderId="10" xfId="6" applyNumberFormat="1" applyFont="1" applyBorder="1"/>
    <xf numFmtId="3" fontId="17" fillId="0" borderId="14" xfId="6" applyNumberFormat="1" applyFont="1" applyBorder="1"/>
    <xf numFmtId="3" fontId="20" fillId="2" borderId="28" xfId="5" applyNumberFormat="1" applyFont="1" applyFill="1" applyBorder="1" applyAlignment="1">
      <alignment horizontal="right" vertical="center"/>
    </xf>
    <xf numFmtId="3" fontId="7" fillId="0" borderId="28" xfId="11" applyNumberFormat="1" applyFont="1" applyFill="1" applyBorder="1" applyAlignment="1">
      <alignment horizontal="right" vertical="center"/>
    </xf>
    <xf numFmtId="3" fontId="17" fillId="0" borderId="28" xfId="11" applyNumberFormat="1" applyFont="1" applyFill="1" applyBorder="1" applyAlignment="1">
      <alignment horizontal="right" vertical="center"/>
    </xf>
    <xf numFmtId="3" fontId="7" fillId="0" borderId="28" xfId="10" applyNumberFormat="1" applyFont="1" applyFill="1" applyBorder="1" applyAlignment="1">
      <alignment horizontal="right" vertical="center"/>
    </xf>
    <xf numFmtId="3" fontId="17" fillId="0" borderId="30" xfId="10" applyNumberFormat="1" applyFont="1" applyBorder="1"/>
    <xf numFmtId="0" fontId="12" fillId="0" borderId="0" xfId="0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/>
    </xf>
    <xf numFmtId="0" fontId="14" fillId="6" borderId="5" xfId="1" applyFont="1" applyFill="1" applyBorder="1" applyAlignment="1">
      <alignment horizontal="center"/>
    </xf>
    <xf numFmtId="0" fontId="14" fillId="6" borderId="2" xfId="1" applyFont="1" applyFill="1" applyBorder="1" applyAlignment="1">
      <alignment horizontal="center"/>
    </xf>
    <xf numFmtId="0" fontId="14" fillId="6" borderId="3" xfId="1" applyFont="1" applyFill="1" applyBorder="1" applyAlignment="1">
      <alignment horizontal="center"/>
    </xf>
    <xf numFmtId="0" fontId="14" fillId="6" borderId="9" xfId="1" applyFont="1" applyFill="1" applyBorder="1" applyAlignment="1">
      <alignment horizontal="center" vertical="center" wrapText="1"/>
    </xf>
    <xf numFmtId="0" fontId="14" fillId="6" borderId="10" xfId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vertical="center"/>
    </xf>
    <xf numFmtId="0" fontId="14" fillId="6" borderId="3" xfId="3" applyFont="1" applyFill="1" applyBorder="1" applyAlignment="1">
      <alignment vertical="center"/>
    </xf>
    <xf numFmtId="0" fontId="14" fillId="6" borderId="7" xfId="3" applyFont="1" applyFill="1" applyBorder="1" applyAlignment="1">
      <alignment vertical="center"/>
    </xf>
    <xf numFmtId="0" fontId="14" fillId="6" borderId="8" xfId="3" applyFont="1" applyFill="1" applyBorder="1" applyAlignment="1">
      <alignment vertical="center"/>
    </xf>
    <xf numFmtId="0" fontId="14" fillId="6" borderId="1" xfId="3" applyFont="1" applyFill="1" applyBorder="1" applyAlignment="1">
      <alignment horizontal="right" vertical="top"/>
    </xf>
    <xf numFmtId="0" fontId="14" fillId="6" borderId="6" xfId="3" applyFont="1" applyFill="1" applyBorder="1" applyAlignment="1">
      <alignment horizontal="right" vertical="top"/>
    </xf>
    <xf numFmtId="0" fontId="14" fillId="4" borderId="7" xfId="1" applyNumberFormat="1" applyFont="1" applyFill="1" applyBorder="1" applyAlignment="1" applyProtection="1">
      <alignment horizontal="center"/>
      <protection locked="0"/>
    </xf>
    <xf numFmtId="0" fontId="14" fillId="6" borderId="7" xfId="2" applyNumberFormat="1" applyFont="1" applyFill="1" applyBorder="1" applyAlignment="1">
      <alignment horizontal="center" vertical="center"/>
    </xf>
    <xf numFmtId="0" fontId="14" fillId="6" borderId="8" xfId="2" applyNumberFormat="1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/>
    </xf>
    <xf numFmtId="0" fontId="32" fillId="6" borderId="19" xfId="0" applyFont="1" applyFill="1" applyBorder="1" applyAlignment="1">
      <alignment horizontal="center" vertical="center"/>
    </xf>
    <xf numFmtId="0" fontId="32" fillId="6" borderId="20" xfId="0" applyFont="1" applyFill="1" applyBorder="1" applyAlignment="1">
      <alignment horizontal="center" vertical="center"/>
    </xf>
    <xf numFmtId="0" fontId="32" fillId="6" borderId="18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20" xfId="0" applyFont="1" applyFill="1" applyBorder="1" applyAlignment="1">
      <alignment horizontal="center" vertical="center" wrapText="1"/>
    </xf>
    <xf numFmtId="0" fontId="32" fillId="6" borderId="24" xfId="0" applyFont="1" applyFill="1" applyBorder="1" applyAlignment="1">
      <alignment horizontal="center" vertical="center" wrapText="1"/>
    </xf>
    <xf numFmtId="0" fontId="32" fillId="6" borderId="27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justify" vertical="center" wrapText="1"/>
    </xf>
    <xf numFmtId="0" fontId="32" fillId="0" borderId="22" xfId="0" applyFont="1" applyBorder="1" applyAlignment="1">
      <alignment horizontal="justify" vertical="center" wrapText="1"/>
    </xf>
    <xf numFmtId="0" fontId="32" fillId="0" borderId="16" xfId="0" applyFont="1" applyBorder="1" applyAlignment="1">
      <alignment horizontal="justify" vertical="center" wrapText="1"/>
    </xf>
    <xf numFmtId="0" fontId="32" fillId="0" borderId="23" xfId="0" applyFont="1" applyBorder="1" applyAlignment="1">
      <alignment horizontal="justify" vertical="center" wrapText="1"/>
    </xf>
    <xf numFmtId="0" fontId="32" fillId="6" borderId="21" xfId="0" applyFont="1" applyFill="1" applyBorder="1" applyAlignment="1">
      <alignment horizontal="center" vertical="center" wrapText="1"/>
    </xf>
    <xf numFmtId="0" fontId="32" fillId="6" borderId="22" xfId="0" applyFont="1" applyFill="1" applyBorder="1" applyAlignment="1">
      <alignment horizontal="center" vertical="center" wrapText="1"/>
    </xf>
    <xf numFmtId="0" fontId="32" fillId="6" borderId="25" xfId="0" applyFont="1" applyFill="1" applyBorder="1" applyAlignment="1">
      <alignment horizontal="center" vertical="center" wrapText="1"/>
    </xf>
    <xf numFmtId="0" fontId="32" fillId="6" borderId="26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2" fillId="5" borderId="24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0" fontId="32" fillId="5" borderId="27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justify" vertical="center" wrapText="1"/>
    </xf>
    <xf numFmtId="0" fontId="33" fillId="0" borderId="26" xfId="0" applyFont="1" applyBorder="1" applyAlignment="1">
      <alignment horizontal="justify" vertical="center" wrapText="1"/>
    </xf>
    <xf numFmtId="0" fontId="33" fillId="0" borderId="16" xfId="0" applyFont="1" applyBorder="1" applyAlignment="1">
      <alignment horizontal="justify" vertical="center" wrapText="1"/>
    </xf>
    <xf numFmtId="0" fontId="33" fillId="0" borderId="23" xfId="0" applyFont="1" applyBorder="1" applyAlignment="1">
      <alignment horizontal="justify" vertical="center" wrapText="1"/>
    </xf>
    <xf numFmtId="0" fontId="31" fillId="0" borderId="0" xfId="0" applyFont="1" applyAlignment="1">
      <alignment horizontal="center" vertical="center"/>
    </xf>
    <xf numFmtId="0" fontId="39" fillId="6" borderId="18" xfId="0" applyFont="1" applyFill="1" applyBorder="1" applyAlignment="1">
      <alignment horizontal="center" vertical="center"/>
    </xf>
    <xf numFmtId="0" fontId="39" fillId="6" borderId="19" xfId="0" applyFont="1" applyFill="1" applyBorder="1" applyAlignment="1">
      <alignment horizontal="center" vertical="center"/>
    </xf>
    <xf numFmtId="0" fontId="39" fillId="6" borderId="20" xfId="0" applyFont="1" applyFill="1" applyBorder="1" applyAlignment="1">
      <alignment horizontal="center" vertical="center"/>
    </xf>
    <xf numFmtId="0" fontId="39" fillId="6" borderId="18" xfId="0" applyFont="1" applyFill="1" applyBorder="1" applyAlignment="1">
      <alignment horizontal="center" vertical="center" wrapText="1"/>
    </xf>
    <xf numFmtId="0" fontId="39" fillId="6" borderId="19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/>
    </xf>
    <xf numFmtId="2" fontId="29" fillId="6" borderId="1" xfId="0" applyNumberFormat="1" applyFont="1" applyFill="1" applyBorder="1" applyAlignment="1" applyProtection="1">
      <alignment horizontal="center" vertical="top" wrapText="1"/>
      <protection locked="0"/>
    </xf>
    <xf numFmtId="0" fontId="30" fillId="6" borderId="2" xfId="0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 applyProtection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horizontal="center" vertical="center"/>
    </xf>
    <xf numFmtId="2" fontId="23" fillId="6" borderId="4" xfId="0" applyNumberFormat="1" applyFont="1" applyFill="1" applyBorder="1" applyAlignment="1" applyProtection="1">
      <alignment horizontal="center" vertical="center"/>
    </xf>
    <xf numFmtId="2" fontId="23" fillId="6" borderId="0" xfId="0" applyNumberFormat="1" applyFont="1" applyFill="1" applyBorder="1" applyAlignment="1" applyProtection="1">
      <alignment horizontal="center" vertical="center"/>
    </xf>
    <xf numFmtId="2" fontId="23" fillId="6" borderId="5" xfId="0" applyNumberFormat="1" applyFont="1" applyFill="1" applyBorder="1" applyAlignment="1" applyProtection="1">
      <alignment horizontal="center" vertical="center"/>
    </xf>
    <xf numFmtId="0" fontId="23" fillId="6" borderId="6" xfId="0" applyFont="1" applyFill="1" applyBorder="1" applyAlignment="1" applyProtection="1">
      <alignment horizontal="center" vertical="center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>
      <alignment horizontal="left" wrapText="1"/>
    </xf>
    <xf numFmtId="0" fontId="9" fillId="2" borderId="0" xfId="6" applyFill="1" applyBorder="1" applyAlignment="1">
      <alignment horizontal="left" wrapText="1"/>
    </xf>
    <xf numFmtId="0" fontId="6" fillId="2" borderId="0" xfId="6" applyFont="1" applyFill="1" applyBorder="1" applyAlignment="1">
      <alignment horizontal="left" wrapText="1"/>
    </xf>
    <xf numFmtId="0" fontId="17" fillId="0" borderId="0" xfId="6" applyFont="1" applyAlignment="1">
      <alignment horizontal="right"/>
    </xf>
    <xf numFmtId="0" fontId="17" fillId="7" borderId="14" xfId="6" applyFont="1" applyFill="1" applyBorder="1" applyAlignment="1">
      <alignment horizontal="center" vertical="center" wrapText="1"/>
    </xf>
    <xf numFmtId="3" fontId="17" fillId="7" borderId="14" xfId="6" applyNumberFormat="1" applyFont="1" applyFill="1" applyBorder="1" applyAlignment="1">
      <alignment horizontal="center"/>
    </xf>
    <xf numFmtId="0" fontId="17" fillId="7" borderId="14" xfId="6" applyFont="1" applyFill="1" applyBorder="1" applyAlignment="1">
      <alignment horizontal="center"/>
    </xf>
    <xf numFmtId="0" fontId="17" fillId="7" borderId="6" xfId="6" applyFont="1" applyFill="1" applyBorder="1" applyAlignment="1">
      <alignment horizontal="center"/>
    </xf>
    <xf numFmtId="0" fontId="17" fillId="7" borderId="7" xfId="6" applyFont="1" applyFill="1" applyBorder="1" applyAlignment="1">
      <alignment horizontal="center"/>
    </xf>
    <xf numFmtId="0" fontId="17" fillId="7" borderId="8" xfId="6" applyFont="1" applyFill="1" applyBorder="1" applyAlignment="1">
      <alignment horizontal="center"/>
    </xf>
    <xf numFmtId="2" fontId="17" fillId="7" borderId="4" xfId="6" applyNumberFormat="1" applyFont="1" applyFill="1" applyBorder="1" applyAlignment="1">
      <alignment horizontal="center"/>
    </xf>
    <xf numFmtId="0" fontId="17" fillId="7" borderId="0" xfId="6" applyFont="1" applyFill="1" applyBorder="1" applyAlignment="1">
      <alignment horizontal="center"/>
    </xf>
    <xf numFmtId="0" fontId="17" fillId="7" borderId="5" xfId="6" applyFont="1" applyFill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0" fontId="17" fillId="7" borderId="1" xfId="6" applyFont="1" applyFill="1" applyBorder="1" applyAlignment="1">
      <alignment horizontal="center"/>
    </xf>
    <xf numFmtId="0" fontId="17" fillId="7" borderId="2" xfId="6" applyFont="1" applyFill="1" applyBorder="1" applyAlignment="1">
      <alignment horizontal="center"/>
    </xf>
    <xf numFmtId="0" fontId="17" fillId="7" borderId="3" xfId="6" applyFont="1" applyFill="1" applyBorder="1" applyAlignment="1">
      <alignment horizontal="center"/>
    </xf>
    <xf numFmtId="165" fontId="20" fillId="7" borderId="1" xfId="5" applyNumberFormat="1" applyFont="1" applyFill="1" applyBorder="1" applyAlignment="1" applyProtection="1">
      <alignment horizontal="center"/>
    </xf>
    <xf numFmtId="165" fontId="20" fillId="7" borderId="2" xfId="5" applyNumberFormat="1" applyFont="1" applyFill="1" applyBorder="1" applyAlignment="1" applyProtection="1">
      <alignment horizontal="center"/>
    </xf>
    <xf numFmtId="165" fontId="20" fillId="7" borderId="3" xfId="5" applyNumberFormat="1" applyFont="1" applyFill="1" applyBorder="1" applyAlignment="1" applyProtection="1">
      <alignment horizontal="center"/>
    </xf>
    <xf numFmtId="165" fontId="20" fillId="7" borderId="4" xfId="5" applyNumberFormat="1" applyFont="1" applyFill="1" applyBorder="1" applyAlignment="1" applyProtection="1">
      <alignment horizontal="center"/>
      <protection locked="0"/>
    </xf>
    <xf numFmtId="165" fontId="20" fillId="7" borderId="0" xfId="5" applyNumberFormat="1" applyFont="1" applyFill="1" applyBorder="1" applyAlignment="1" applyProtection="1">
      <alignment horizontal="center"/>
      <protection locked="0"/>
    </xf>
    <xf numFmtId="165" fontId="20" fillId="7" borderId="5" xfId="5" applyNumberFormat="1" applyFont="1" applyFill="1" applyBorder="1" applyAlignment="1" applyProtection="1">
      <alignment horizontal="center"/>
      <protection locked="0"/>
    </xf>
    <xf numFmtId="165" fontId="20" fillId="7" borderId="4" xfId="5" applyNumberFormat="1" applyFont="1" applyFill="1" applyBorder="1" applyAlignment="1" applyProtection="1">
      <alignment horizontal="center"/>
    </xf>
    <xf numFmtId="165" fontId="20" fillId="7" borderId="0" xfId="5" applyNumberFormat="1" applyFont="1" applyFill="1" applyBorder="1" applyAlignment="1" applyProtection="1">
      <alignment horizontal="center"/>
    </xf>
    <xf numFmtId="165" fontId="20" fillId="7" borderId="5" xfId="5" applyNumberFormat="1" applyFont="1" applyFill="1" applyBorder="1" applyAlignment="1" applyProtection="1">
      <alignment horizontal="center"/>
    </xf>
    <xf numFmtId="165" fontId="20" fillId="7" borderId="6" xfId="5" applyNumberFormat="1" applyFont="1" applyFill="1" applyBorder="1" applyAlignment="1" applyProtection="1">
      <alignment horizontal="center"/>
    </xf>
    <xf numFmtId="165" fontId="20" fillId="7" borderId="7" xfId="5" applyNumberFormat="1" applyFont="1" applyFill="1" applyBorder="1" applyAlignment="1" applyProtection="1">
      <alignment horizontal="center"/>
    </xf>
    <xf numFmtId="165" fontId="20" fillId="7" borderId="8" xfId="5" applyNumberFormat="1" applyFont="1" applyFill="1" applyBorder="1" applyAlignment="1" applyProtection="1">
      <alignment horizontal="center"/>
    </xf>
    <xf numFmtId="0" fontId="20" fillId="7" borderId="1" xfId="5" applyFont="1" applyFill="1" applyBorder="1" applyAlignment="1">
      <alignment horizontal="center" vertical="center"/>
    </xf>
    <xf numFmtId="0" fontId="20" fillId="7" borderId="3" xfId="5" applyFont="1" applyFill="1" applyBorder="1" applyAlignment="1">
      <alignment horizontal="center" vertical="center"/>
    </xf>
    <xf numFmtId="0" fontId="20" fillId="7" borderId="4" xfId="5" applyFont="1" applyFill="1" applyBorder="1" applyAlignment="1">
      <alignment horizontal="center" vertical="center"/>
    </xf>
    <xf numFmtId="0" fontId="20" fillId="7" borderId="5" xfId="5" applyFont="1" applyFill="1" applyBorder="1" applyAlignment="1">
      <alignment horizontal="center" vertical="center"/>
    </xf>
    <xf numFmtId="0" fontId="20" fillId="7" borderId="6" xfId="5" applyFont="1" applyFill="1" applyBorder="1" applyAlignment="1">
      <alignment horizontal="center" vertical="center"/>
    </xf>
    <xf numFmtId="0" fontId="20" fillId="7" borderId="8" xfId="5" applyFont="1" applyFill="1" applyBorder="1" applyAlignment="1">
      <alignment horizontal="center" vertical="center"/>
    </xf>
    <xf numFmtId="0" fontId="20" fillId="7" borderId="12" xfId="5" applyFont="1" applyFill="1" applyBorder="1" applyAlignment="1">
      <alignment horizontal="center" vertical="center"/>
    </xf>
    <xf numFmtId="0" fontId="20" fillId="7" borderId="13" xfId="5" applyFont="1" applyFill="1" applyBorder="1" applyAlignment="1">
      <alignment horizontal="center" vertical="center"/>
    </xf>
    <xf numFmtId="0" fontId="20" fillId="7" borderId="9" xfId="5" applyFont="1" applyFill="1" applyBorder="1" applyAlignment="1">
      <alignment horizontal="center" vertical="center"/>
    </xf>
    <xf numFmtId="0" fontId="20" fillId="7" borderId="10" xfId="5" applyFont="1" applyFill="1" applyBorder="1" applyAlignment="1">
      <alignment horizontal="center" vertical="center"/>
    </xf>
    <xf numFmtId="0" fontId="20" fillId="7" borderId="24" xfId="5" applyFont="1" applyFill="1" applyBorder="1" applyAlignment="1">
      <alignment horizontal="center" vertical="center"/>
    </xf>
    <xf numFmtId="0" fontId="20" fillId="7" borderId="27" xfId="5" applyFont="1" applyFill="1" applyBorder="1" applyAlignment="1">
      <alignment horizontal="center" vertical="center"/>
    </xf>
    <xf numFmtId="0" fontId="20" fillId="7" borderId="30" xfId="5" applyFont="1" applyFill="1" applyBorder="1" applyAlignment="1">
      <alignment horizontal="center" vertical="center"/>
    </xf>
    <xf numFmtId="165" fontId="20" fillId="7" borderId="21" xfId="5" applyNumberFormat="1" applyFont="1" applyFill="1" applyBorder="1" applyAlignment="1" applyProtection="1">
      <alignment horizontal="center"/>
    </xf>
    <xf numFmtId="165" fontId="20" fillId="7" borderId="29" xfId="5" applyNumberFormat="1" applyFont="1" applyFill="1" applyBorder="1" applyAlignment="1" applyProtection="1">
      <alignment horizontal="center"/>
    </xf>
    <xf numFmtId="165" fontId="20" fillId="7" borderId="22" xfId="5" applyNumberFormat="1" applyFont="1" applyFill="1" applyBorder="1" applyAlignment="1" applyProtection="1">
      <alignment horizontal="center"/>
    </xf>
    <xf numFmtId="165" fontId="20" fillId="7" borderId="16" xfId="5" applyNumberFormat="1" applyFont="1" applyFill="1" applyBorder="1" applyAlignment="1" applyProtection="1">
      <alignment horizontal="center"/>
      <protection locked="0"/>
    </xf>
    <xf numFmtId="165" fontId="20" fillId="7" borderId="23" xfId="5" applyNumberFormat="1" applyFont="1" applyFill="1" applyBorder="1" applyAlignment="1" applyProtection="1">
      <alignment horizontal="center"/>
      <protection locked="0"/>
    </xf>
    <xf numFmtId="165" fontId="20" fillId="7" borderId="16" xfId="5" applyNumberFormat="1" applyFont="1" applyFill="1" applyBorder="1" applyAlignment="1" applyProtection="1">
      <alignment horizontal="center"/>
    </xf>
    <xf numFmtId="165" fontId="20" fillId="7" borderId="23" xfId="5" applyNumberFormat="1" applyFont="1" applyFill="1" applyBorder="1" applyAlignment="1" applyProtection="1">
      <alignment horizontal="center"/>
    </xf>
    <xf numFmtId="165" fontId="20" fillId="7" borderId="25" xfId="5" applyNumberFormat="1" applyFont="1" applyFill="1" applyBorder="1" applyAlignment="1" applyProtection="1">
      <alignment horizontal="center"/>
    </xf>
    <xf numFmtId="165" fontId="20" fillId="7" borderId="17" xfId="5" applyNumberFormat="1" applyFont="1" applyFill="1" applyBorder="1" applyAlignment="1" applyProtection="1">
      <alignment horizontal="center"/>
    </xf>
    <xf numFmtId="165" fontId="20" fillId="7" borderId="26" xfId="5" applyNumberFormat="1" applyFont="1" applyFill="1" applyBorder="1" applyAlignment="1" applyProtection="1">
      <alignment horizontal="center"/>
    </xf>
    <xf numFmtId="0" fontId="17" fillId="0" borderId="21" xfId="6" applyFont="1" applyBorder="1" applyAlignment="1">
      <alignment horizontal="justify" vertical="center" wrapText="1"/>
    </xf>
    <xf numFmtId="0" fontId="17" fillId="0" borderId="31" xfId="6" applyFont="1" applyBorder="1" applyAlignment="1">
      <alignment horizontal="justify" vertical="center" wrapText="1"/>
    </xf>
    <xf numFmtId="0" fontId="20" fillId="7" borderId="21" xfId="6" applyFont="1" applyFill="1" applyBorder="1" applyAlignment="1">
      <alignment horizontal="center" vertical="center"/>
    </xf>
    <xf numFmtId="0" fontId="20" fillId="7" borderId="29" xfId="6" applyFont="1" applyFill="1" applyBorder="1" applyAlignment="1">
      <alignment horizontal="center" vertical="center"/>
    </xf>
    <xf numFmtId="0" fontId="20" fillId="7" borderId="31" xfId="6" applyFont="1" applyFill="1" applyBorder="1" applyAlignment="1">
      <alignment horizontal="center" vertical="center"/>
    </xf>
    <xf numFmtId="0" fontId="20" fillId="7" borderId="16" xfId="6" applyFont="1" applyFill="1" applyBorder="1" applyAlignment="1">
      <alignment horizontal="center" vertical="center"/>
    </xf>
    <xf numFmtId="0" fontId="20" fillId="7" borderId="0" xfId="6" applyFont="1" applyFill="1" applyBorder="1" applyAlignment="1">
      <alignment horizontal="center" vertical="center"/>
    </xf>
    <xf numFmtId="0" fontId="20" fillId="7" borderId="32" xfId="6" applyFont="1" applyFill="1" applyBorder="1" applyAlignment="1">
      <alignment horizontal="center" vertical="center"/>
    </xf>
    <xf numFmtId="0" fontId="20" fillId="7" borderId="25" xfId="6" applyFont="1" applyFill="1" applyBorder="1" applyAlignment="1">
      <alignment horizontal="center" vertical="center"/>
    </xf>
    <xf numFmtId="0" fontId="20" fillId="7" borderId="17" xfId="6" applyFont="1" applyFill="1" applyBorder="1" applyAlignment="1">
      <alignment horizontal="center" vertical="center"/>
    </xf>
    <xf numFmtId="0" fontId="20" fillId="7" borderId="33" xfId="6" applyFont="1" applyFill="1" applyBorder="1" applyAlignment="1">
      <alignment horizontal="center" vertical="center"/>
    </xf>
    <xf numFmtId="0" fontId="20" fillId="7" borderId="22" xfId="6" applyFont="1" applyFill="1" applyBorder="1" applyAlignment="1">
      <alignment horizontal="center" vertical="center"/>
    </xf>
    <xf numFmtId="0" fontId="20" fillId="7" borderId="26" xfId="6" applyFont="1" applyFill="1" applyBorder="1" applyAlignment="1">
      <alignment horizontal="center" vertical="center"/>
    </xf>
    <xf numFmtId="0" fontId="20" fillId="7" borderId="18" xfId="6" applyFont="1" applyFill="1" applyBorder="1" applyAlignment="1">
      <alignment horizontal="center" vertical="center" wrapText="1"/>
    </xf>
    <xf numFmtId="0" fontId="20" fillId="7" borderId="19" xfId="6" applyFont="1" applyFill="1" applyBorder="1" applyAlignment="1">
      <alignment horizontal="center" vertical="center" wrapText="1"/>
    </xf>
    <xf numFmtId="0" fontId="20" fillId="7" borderId="20" xfId="6" applyFont="1" applyFill="1" applyBorder="1" applyAlignment="1">
      <alignment horizontal="center" vertical="center" wrapText="1"/>
    </xf>
    <xf numFmtId="0" fontId="20" fillId="7" borderId="24" xfId="6" applyFont="1" applyFill="1" applyBorder="1" applyAlignment="1">
      <alignment horizontal="center" vertical="center" wrapText="1"/>
    </xf>
    <xf numFmtId="0" fontId="20" fillId="7" borderId="27" xfId="6" applyFont="1" applyFill="1" applyBorder="1" applyAlignment="1">
      <alignment horizontal="center" vertical="center" wrapText="1"/>
    </xf>
    <xf numFmtId="0" fontId="45" fillId="7" borderId="24" xfId="6" applyFont="1" applyFill="1" applyBorder="1" applyAlignment="1">
      <alignment horizontal="center" vertical="center"/>
    </xf>
    <xf numFmtId="0" fontId="45" fillId="7" borderId="27" xfId="6" applyFont="1" applyFill="1" applyBorder="1" applyAlignment="1">
      <alignment horizontal="center" vertical="center"/>
    </xf>
    <xf numFmtId="0" fontId="47" fillId="7" borderId="30" xfId="5" applyFont="1" applyFill="1" applyBorder="1" applyAlignment="1">
      <alignment horizontal="center" vertical="center"/>
    </xf>
    <xf numFmtId="0" fontId="45" fillId="7" borderId="21" xfId="6" applyFont="1" applyFill="1" applyBorder="1" applyAlignment="1">
      <alignment horizontal="center" vertical="center"/>
    </xf>
    <xf numFmtId="0" fontId="45" fillId="7" borderId="29" xfId="6" applyFont="1" applyFill="1" applyBorder="1" applyAlignment="1">
      <alignment horizontal="center" vertical="center"/>
    </xf>
    <xf numFmtId="0" fontId="45" fillId="7" borderId="22" xfId="6" applyFont="1" applyFill="1" applyBorder="1" applyAlignment="1">
      <alignment horizontal="center" vertical="center"/>
    </xf>
    <xf numFmtId="0" fontId="45" fillId="7" borderId="16" xfId="6" applyFont="1" applyFill="1" applyBorder="1" applyAlignment="1">
      <alignment horizontal="center" vertical="center"/>
    </xf>
    <xf numFmtId="0" fontId="45" fillId="7" borderId="0" xfId="6" applyFont="1" applyFill="1" applyBorder="1" applyAlignment="1">
      <alignment horizontal="center" vertical="center"/>
    </xf>
    <xf numFmtId="0" fontId="45" fillId="7" borderId="23" xfId="6" applyFont="1" applyFill="1" applyBorder="1" applyAlignment="1">
      <alignment horizontal="center" vertical="center"/>
    </xf>
    <xf numFmtId="0" fontId="45" fillId="7" borderId="25" xfId="6" applyFont="1" applyFill="1" applyBorder="1" applyAlignment="1">
      <alignment horizontal="center" vertical="center"/>
    </xf>
    <xf numFmtId="0" fontId="45" fillId="7" borderId="17" xfId="6" applyFont="1" applyFill="1" applyBorder="1" applyAlignment="1">
      <alignment horizontal="center" vertical="center"/>
    </xf>
    <xf numFmtId="0" fontId="45" fillId="7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461596</xdr:colOff>
      <xdr:row>9</xdr:row>
      <xdr:rowOff>65943</xdr:rowOff>
    </xdr:from>
    <xdr:to>
      <xdr:col>9</xdr:col>
      <xdr:colOff>100577</xdr:colOff>
      <xdr:row>17</xdr:row>
      <xdr:rowOff>30612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300654" y="2337289"/>
          <a:ext cx="5310019" cy="1305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0">
              <a:solidFill>
                <a:schemeClr val="tx1">
                  <a:alpha val="56000"/>
                </a:schemeClr>
              </a:solidFill>
            </a:rPr>
            <a:t>NO</a:t>
          </a:r>
          <a:r>
            <a:rPr lang="es-MX" sz="8000" baseline="0">
              <a:solidFill>
                <a:schemeClr val="tx1">
                  <a:alpha val="56000"/>
                </a:schemeClr>
              </a:solidFill>
            </a:rPr>
            <a:t> APLICA</a:t>
          </a:r>
          <a:endParaRPr lang="es-MX" sz="8000">
            <a:solidFill>
              <a:schemeClr val="tx1">
                <a:alpha val="56000"/>
              </a:schemeClr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topLeftCell="B1" zoomScaleNormal="100" workbookViewId="0">
      <selection activeCell="F22" sqref="F22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8.5703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104"/>
      <c r="B1" s="237"/>
      <c r="C1" s="238"/>
      <c r="D1" s="238"/>
      <c r="E1" s="299" t="s">
        <v>524</v>
      </c>
      <c r="F1" s="299"/>
      <c r="G1" s="299"/>
      <c r="H1" s="299"/>
      <c r="I1" s="299"/>
      <c r="J1" s="299"/>
      <c r="K1" s="299"/>
      <c r="L1" s="299"/>
      <c r="M1" s="300"/>
    </row>
    <row r="2" spans="1:13" ht="13.9" customHeight="1">
      <c r="A2" s="105"/>
      <c r="B2" s="239"/>
      <c r="C2" s="240"/>
      <c r="D2" s="240"/>
      <c r="E2" s="297" t="s">
        <v>127</v>
      </c>
      <c r="F2" s="297"/>
      <c r="G2" s="297"/>
      <c r="H2" s="297"/>
      <c r="I2" s="297"/>
      <c r="J2" s="297"/>
      <c r="K2" s="297"/>
      <c r="L2" s="297"/>
      <c r="M2" s="298"/>
    </row>
    <row r="3" spans="1:13" ht="13.9" customHeight="1">
      <c r="A3" s="105"/>
      <c r="B3" s="239"/>
      <c r="C3" s="241"/>
      <c r="D3" s="241"/>
      <c r="E3" s="297" t="s">
        <v>527</v>
      </c>
      <c r="F3" s="297"/>
      <c r="G3" s="297"/>
      <c r="H3" s="297"/>
      <c r="I3" s="297"/>
      <c r="J3" s="297"/>
      <c r="K3" s="297"/>
      <c r="L3" s="297"/>
      <c r="M3" s="298"/>
    </row>
    <row r="4" spans="1:13" ht="14.25" customHeight="1">
      <c r="A4" s="106"/>
      <c r="B4" s="242"/>
      <c r="C4" s="243"/>
      <c r="D4" s="243"/>
      <c r="E4" s="310" t="s">
        <v>4</v>
      </c>
      <c r="F4" s="310"/>
      <c r="G4" s="310"/>
      <c r="H4" s="310"/>
      <c r="I4" s="310"/>
      <c r="J4" s="310"/>
      <c r="K4" s="310"/>
      <c r="L4" s="310"/>
      <c r="M4" s="311"/>
    </row>
    <row r="5" spans="1:13" ht="13.9" hidden="1" customHeight="1">
      <c r="B5" s="102"/>
      <c r="C5" s="103"/>
      <c r="D5" s="103" t="s">
        <v>5</v>
      </c>
      <c r="E5" s="309" t="s">
        <v>4</v>
      </c>
      <c r="F5" s="309"/>
      <c r="G5" s="309"/>
      <c r="H5" s="309"/>
      <c r="I5" s="309"/>
      <c r="J5" s="309"/>
      <c r="K5" s="309"/>
      <c r="L5" s="309"/>
      <c r="M5" s="309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237"/>
      <c r="C7" s="303" t="s">
        <v>128</v>
      </c>
      <c r="D7" s="303"/>
      <c r="E7" s="304"/>
      <c r="F7" s="301" t="s">
        <v>528</v>
      </c>
      <c r="G7" s="295" t="s">
        <v>526</v>
      </c>
      <c r="H7" s="307"/>
      <c r="I7" s="303" t="s">
        <v>128</v>
      </c>
      <c r="J7" s="303"/>
      <c r="K7" s="304"/>
      <c r="L7" s="301" t="s">
        <v>528</v>
      </c>
      <c r="M7" s="295" t="s">
        <v>526</v>
      </c>
    </row>
    <row r="8" spans="1:13" s="19" customFormat="1" ht="15" customHeight="1">
      <c r="A8" s="42"/>
      <c r="B8" s="244"/>
      <c r="C8" s="305"/>
      <c r="D8" s="305"/>
      <c r="E8" s="306"/>
      <c r="F8" s="302"/>
      <c r="G8" s="296"/>
      <c r="H8" s="308"/>
      <c r="I8" s="305"/>
      <c r="J8" s="305"/>
      <c r="K8" s="306"/>
      <c r="L8" s="302"/>
      <c r="M8" s="296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43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371</v>
      </c>
      <c r="D11" s="7"/>
      <c r="E11" s="23"/>
      <c r="F11" s="44">
        <f>SUM(F12:F18)</f>
        <v>61260828.07</v>
      </c>
      <c r="G11" s="44">
        <f>SUM(G12:G18)</f>
        <v>9303187.9600000009</v>
      </c>
      <c r="H11" s="35"/>
      <c r="I11" s="9" t="s">
        <v>380</v>
      </c>
      <c r="J11" s="7"/>
      <c r="K11" s="7"/>
      <c r="L11" s="44">
        <f>SUM(L12:L20)</f>
        <v>4527799.68</v>
      </c>
      <c r="M11" s="44">
        <f>SUM(M12:M20)</f>
        <v>24432251.960000005</v>
      </c>
    </row>
    <row r="12" spans="1:13">
      <c r="B12" s="14"/>
      <c r="C12" s="10" t="s">
        <v>6</v>
      </c>
      <c r="D12" s="7" t="s">
        <v>3</v>
      </c>
      <c r="E12" s="23"/>
      <c r="F12" s="43">
        <v>101676.17</v>
      </c>
      <c r="G12" s="43">
        <v>20893.38</v>
      </c>
      <c r="H12" s="35"/>
      <c r="I12" s="10" t="s">
        <v>6</v>
      </c>
      <c r="J12" s="7" t="s">
        <v>130</v>
      </c>
      <c r="K12" s="7"/>
      <c r="L12" s="43">
        <v>124545.83</v>
      </c>
      <c r="M12" s="43">
        <v>2859339.57</v>
      </c>
    </row>
    <row r="13" spans="1:13">
      <c r="B13" s="14"/>
      <c r="C13" s="10" t="s">
        <v>7</v>
      </c>
      <c r="D13" s="7" t="s">
        <v>2</v>
      </c>
      <c r="E13" s="23"/>
      <c r="F13" s="43">
        <v>61129151.899999999</v>
      </c>
      <c r="G13" s="43">
        <v>9252294.5800000001</v>
      </c>
      <c r="H13" s="35"/>
      <c r="I13" s="10" t="s">
        <v>7</v>
      </c>
      <c r="J13" s="7" t="s">
        <v>0</v>
      </c>
      <c r="K13" s="7"/>
      <c r="L13" s="43">
        <v>2973654.74</v>
      </c>
      <c r="M13" s="43">
        <v>18064224.370000001</v>
      </c>
    </row>
    <row r="14" spans="1:13">
      <c r="B14" s="14"/>
      <c r="C14" s="10" t="s">
        <v>8</v>
      </c>
      <c r="D14" s="7" t="s">
        <v>1</v>
      </c>
      <c r="E14" s="23"/>
      <c r="F14" s="43"/>
      <c r="G14" s="43"/>
      <c r="H14" s="35"/>
      <c r="I14" s="10" t="s">
        <v>8</v>
      </c>
      <c r="J14" s="7" t="s">
        <v>131</v>
      </c>
      <c r="K14" s="7"/>
      <c r="L14" s="43"/>
      <c r="M14" s="43"/>
    </row>
    <row r="15" spans="1:13">
      <c r="B15" s="14"/>
      <c r="C15" s="10" t="s">
        <v>9</v>
      </c>
      <c r="D15" s="7" t="s">
        <v>42</v>
      </c>
      <c r="E15" s="23"/>
      <c r="F15" s="43"/>
      <c r="G15" s="43"/>
      <c r="H15" s="35"/>
      <c r="I15" s="10" t="s">
        <v>9</v>
      </c>
      <c r="J15" s="7" t="s">
        <v>132</v>
      </c>
      <c r="K15" s="7"/>
      <c r="L15" s="43"/>
      <c r="M15" s="43"/>
    </row>
    <row r="16" spans="1:13">
      <c r="B16" s="14"/>
      <c r="C16" s="10" t="s">
        <v>10</v>
      </c>
      <c r="D16" s="7" t="s">
        <v>43</v>
      </c>
      <c r="E16" s="23"/>
      <c r="F16" s="43"/>
      <c r="G16" s="43"/>
      <c r="H16" s="35"/>
      <c r="I16" s="10" t="s">
        <v>10</v>
      </c>
      <c r="J16" s="7" t="s">
        <v>133</v>
      </c>
      <c r="K16" s="7"/>
      <c r="L16" s="43"/>
      <c r="M16" s="43"/>
    </row>
    <row r="17" spans="1:13">
      <c r="B17" s="14"/>
      <c r="C17" s="10" t="s">
        <v>11</v>
      </c>
      <c r="D17" s="7" t="s">
        <v>44</v>
      </c>
      <c r="E17" s="23"/>
      <c r="F17" s="43"/>
      <c r="G17" s="43"/>
      <c r="H17" s="35"/>
      <c r="I17" s="10" t="s">
        <v>11</v>
      </c>
      <c r="J17" s="7" t="s">
        <v>134</v>
      </c>
      <c r="K17" s="7"/>
      <c r="L17" s="43"/>
      <c r="M17" s="43"/>
    </row>
    <row r="18" spans="1:13">
      <c r="B18" s="14"/>
      <c r="C18" s="10" t="s">
        <v>12</v>
      </c>
      <c r="D18" s="7" t="s">
        <v>45</v>
      </c>
      <c r="E18" s="23"/>
      <c r="F18" s="43">
        <v>30000</v>
      </c>
      <c r="G18" s="43">
        <v>30000</v>
      </c>
      <c r="H18" s="35"/>
      <c r="I18" s="10" t="s">
        <v>12</v>
      </c>
      <c r="J18" s="7" t="s">
        <v>135</v>
      </c>
      <c r="K18" s="7"/>
      <c r="L18" s="43">
        <v>1397227.6</v>
      </c>
      <c r="M18" s="43">
        <v>3453562.01</v>
      </c>
    </row>
    <row r="19" spans="1:13">
      <c r="B19" s="14"/>
      <c r="C19" s="9" t="s">
        <v>372</v>
      </c>
      <c r="D19" s="7"/>
      <c r="E19" s="23"/>
      <c r="F19" s="44">
        <f>SUM(F20:F26)</f>
        <v>22342222.860000003</v>
      </c>
      <c r="G19" s="44">
        <f>SUM(G20:G26)</f>
        <v>53372117.949999996</v>
      </c>
      <c r="H19" s="36"/>
      <c r="I19" s="10" t="s">
        <v>76</v>
      </c>
      <c r="J19" s="7" t="s">
        <v>136</v>
      </c>
      <c r="K19" s="7"/>
      <c r="L19" s="43"/>
      <c r="M19" s="43"/>
    </row>
    <row r="20" spans="1:13">
      <c r="B20" s="14"/>
      <c r="C20" s="10" t="s">
        <v>13</v>
      </c>
      <c r="D20" s="7" t="s">
        <v>46</v>
      </c>
      <c r="E20" s="23"/>
      <c r="F20" s="43"/>
      <c r="G20" s="43"/>
      <c r="H20" s="35"/>
      <c r="I20" s="10" t="s">
        <v>77</v>
      </c>
      <c r="J20" s="7" t="s">
        <v>137</v>
      </c>
      <c r="K20" s="7"/>
      <c r="L20" s="43">
        <v>32371.51</v>
      </c>
      <c r="M20" s="43">
        <v>55126.01</v>
      </c>
    </row>
    <row r="21" spans="1:13">
      <c r="B21" s="14"/>
      <c r="C21" s="10" t="s">
        <v>14</v>
      </c>
      <c r="D21" s="7" t="s">
        <v>47</v>
      </c>
      <c r="E21" s="23"/>
      <c r="F21" s="43">
        <v>21122871.850000001</v>
      </c>
      <c r="G21" s="43">
        <v>52686749.119999997</v>
      </c>
      <c r="H21" s="35"/>
      <c r="I21" s="9" t="s">
        <v>381</v>
      </c>
      <c r="J21" s="7"/>
      <c r="K21" s="7"/>
      <c r="L21" s="44">
        <f>SUM(L22:L24)</f>
        <v>0</v>
      </c>
      <c r="M21" s="44">
        <f>SUM(M22:M24)</f>
        <v>0</v>
      </c>
    </row>
    <row r="22" spans="1:13">
      <c r="B22" s="14"/>
      <c r="C22" s="10" t="s">
        <v>15</v>
      </c>
      <c r="D22" s="7" t="s">
        <v>48</v>
      </c>
      <c r="E22" s="23"/>
      <c r="F22" s="43">
        <v>886062.75</v>
      </c>
      <c r="G22" s="43">
        <v>239204.33</v>
      </c>
      <c r="H22" s="35"/>
      <c r="I22" s="10" t="s">
        <v>13</v>
      </c>
      <c r="J22" s="7" t="s">
        <v>78</v>
      </c>
      <c r="K22" s="7"/>
      <c r="L22" s="44"/>
      <c r="M22" s="44"/>
    </row>
    <row r="23" spans="1:13">
      <c r="B23" s="14"/>
      <c r="C23" s="10" t="s">
        <v>16</v>
      </c>
      <c r="D23" s="7" t="s">
        <v>49</v>
      </c>
      <c r="E23" s="23"/>
      <c r="F23" s="43"/>
      <c r="G23" s="43"/>
      <c r="H23" s="35"/>
      <c r="I23" s="10" t="s">
        <v>14</v>
      </c>
      <c r="J23" s="7" t="s">
        <v>79</v>
      </c>
      <c r="K23" s="7"/>
      <c r="L23" s="44"/>
      <c r="M23" s="44"/>
    </row>
    <row r="24" spans="1:13">
      <c r="B24" s="14"/>
      <c r="C24" s="10" t="s">
        <v>17</v>
      </c>
      <c r="D24" s="7" t="s">
        <v>50</v>
      </c>
      <c r="E24" s="23"/>
      <c r="F24" s="43"/>
      <c r="G24" s="43"/>
      <c r="H24" s="35"/>
      <c r="I24" s="10" t="s">
        <v>15</v>
      </c>
      <c r="J24" s="7" t="s">
        <v>80</v>
      </c>
      <c r="K24" s="7"/>
      <c r="L24" s="44"/>
      <c r="M24" s="44"/>
    </row>
    <row r="25" spans="1:13">
      <c r="B25" s="14"/>
      <c r="C25" s="10" t="s">
        <v>18</v>
      </c>
      <c r="D25" s="7" t="s">
        <v>51</v>
      </c>
      <c r="E25" s="23"/>
      <c r="F25" s="43"/>
      <c r="G25" s="43"/>
      <c r="H25" s="35"/>
      <c r="I25" s="9" t="s">
        <v>382</v>
      </c>
      <c r="J25" s="7"/>
      <c r="K25" s="7"/>
      <c r="L25" s="44">
        <f>SUM(L26:L27)</f>
        <v>0</v>
      </c>
      <c r="M25" s="44">
        <f>SUM(M26:M27)</f>
        <v>0</v>
      </c>
    </row>
    <row r="26" spans="1:13">
      <c r="B26" s="14"/>
      <c r="C26" s="10" t="s">
        <v>61</v>
      </c>
      <c r="D26" s="7" t="s">
        <v>52</v>
      </c>
      <c r="E26" s="23"/>
      <c r="F26" s="43">
        <v>333288.26</v>
      </c>
      <c r="G26" s="43">
        <v>446164.5</v>
      </c>
      <c r="H26" s="35"/>
      <c r="I26" s="10" t="s">
        <v>21</v>
      </c>
      <c r="J26" s="7" t="s">
        <v>82</v>
      </c>
      <c r="K26" s="7"/>
      <c r="L26" s="43"/>
      <c r="M26" s="43"/>
    </row>
    <row r="27" spans="1:13">
      <c r="B27" s="14"/>
      <c r="C27" s="9" t="s">
        <v>373</v>
      </c>
      <c r="D27" s="7"/>
      <c r="E27" s="23"/>
      <c r="F27" s="44">
        <f>SUM(F28:F32)</f>
        <v>2438320</v>
      </c>
      <c r="G27" s="44">
        <f>SUM(G28:G32)</f>
        <v>8305.6</v>
      </c>
      <c r="H27" s="35"/>
      <c r="I27" s="10" t="s">
        <v>22</v>
      </c>
      <c r="J27" s="7" t="s">
        <v>81</v>
      </c>
      <c r="K27" s="7"/>
      <c r="L27" s="43"/>
      <c r="M27" s="43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43">
        <v>0</v>
      </c>
      <c r="G28" s="43">
        <v>0</v>
      </c>
      <c r="H28" s="36"/>
      <c r="I28" s="9" t="s">
        <v>83</v>
      </c>
      <c r="J28" s="7"/>
      <c r="K28" s="7"/>
      <c r="L28" s="44"/>
      <c r="M28" s="44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43">
        <v>2438320</v>
      </c>
      <c r="G29" s="43">
        <v>8305.6</v>
      </c>
      <c r="H29" s="35"/>
      <c r="I29" s="9" t="s">
        <v>383</v>
      </c>
      <c r="J29" s="9"/>
      <c r="K29" s="9"/>
      <c r="L29" s="44">
        <f>SUM(L30:L32)</f>
        <v>0</v>
      </c>
      <c r="M29" s="44">
        <f>SUM(M30:M32)</f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43"/>
      <c r="G30" s="43"/>
      <c r="H30" s="35"/>
      <c r="I30" s="10" t="s">
        <v>84</v>
      </c>
      <c r="J30" s="7" t="s">
        <v>87</v>
      </c>
      <c r="K30" s="9"/>
      <c r="L30" s="43"/>
      <c r="M30" s="43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43"/>
      <c r="G31" s="43"/>
      <c r="H31" s="35"/>
      <c r="I31" s="10" t="s">
        <v>85</v>
      </c>
      <c r="J31" s="7" t="s">
        <v>88</v>
      </c>
      <c r="K31" s="9"/>
      <c r="L31" s="43"/>
      <c r="M31" s="43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44"/>
      <c r="G32" s="44"/>
      <c r="H32" s="35"/>
      <c r="I32" s="10" t="s">
        <v>86</v>
      </c>
      <c r="J32" s="7" t="s">
        <v>89</v>
      </c>
      <c r="K32" s="7"/>
      <c r="L32" s="43"/>
      <c r="M32" s="43"/>
    </row>
    <row r="33" spans="1:13">
      <c r="B33" s="14"/>
      <c r="C33" s="9" t="s">
        <v>374</v>
      </c>
      <c r="D33" s="7"/>
      <c r="E33" s="23"/>
      <c r="F33" s="44">
        <f>SUM(F34:F38)</f>
        <v>0</v>
      </c>
      <c r="G33" s="44">
        <f>SUM(G34:G38)</f>
        <v>0</v>
      </c>
      <c r="H33" s="35"/>
      <c r="I33" s="9" t="s">
        <v>384</v>
      </c>
      <c r="J33" s="7"/>
      <c r="K33" s="7"/>
      <c r="L33" s="44">
        <f>SUM(L34:L39)</f>
        <v>0</v>
      </c>
      <c r="M33" s="44">
        <f>SUM(M34:M39)</f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43"/>
      <c r="G34" s="43"/>
      <c r="H34" s="35"/>
      <c r="I34" s="10" t="s">
        <v>32</v>
      </c>
      <c r="J34" s="7" t="s">
        <v>93</v>
      </c>
      <c r="K34" s="7"/>
      <c r="L34" s="43"/>
      <c r="M34" s="43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43"/>
      <c r="G35" s="43"/>
      <c r="H35" s="35"/>
      <c r="I35" s="10" t="s">
        <v>33</v>
      </c>
      <c r="J35" s="7" t="s">
        <v>94</v>
      </c>
      <c r="K35" s="7"/>
      <c r="L35" s="43"/>
      <c r="M35" s="43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43"/>
      <c r="G36" s="43"/>
      <c r="H36" s="35"/>
      <c r="I36" s="10" t="s">
        <v>90</v>
      </c>
      <c r="J36" s="7" t="s">
        <v>95</v>
      </c>
      <c r="K36" s="7"/>
      <c r="L36" s="43"/>
      <c r="M36" s="43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43"/>
      <c r="G37" s="43"/>
      <c r="H37" s="35"/>
      <c r="I37" s="10" t="s">
        <v>91</v>
      </c>
      <c r="J37" s="7" t="s">
        <v>96</v>
      </c>
      <c r="K37" s="7"/>
      <c r="L37" s="43"/>
      <c r="M37" s="43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43"/>
      <c r="G38" s="43"/>
      <c r="H38" s="36"/>
      <c r="I38" s="10" t="s">
        <v>92</v>
      </c>
      <c r="J38" s="7" t="s">
        <v>97</v>
      </c>
      <c r="K38" s="7"/>
      <c r="L38" s="43"/>
      <c r="M38" s="43"/>
    </row>
    <row r="39" spans="1:13">
      <c r="B39" s="14"/>
      <c r="C39" s="9" t="s">
        <v>31</v>
      </c>
      <c r="D39" s="7"/>
      <c r="E39" s="23"/>
      <c r="F39" s="44"/>
      <c r="G39" s="44"/>
      <c r="H39" s="35"/>
      <c r="I39" s="10" t="s">
        <v>98</v>
      </c>
      <c r="J39" s="7" t="s">
        <v>99</v>
      </c>
      <c r="K39" s="7"/>
      <c r="L39" s="43"/>
      <c r="M39" s="43"/>
    </row>
    <row r="40" spans="1:13">
      <c r="B40" s="14"/>
      <c r="C40" s="9" t="s">
        <v>375</v>
      </c>
      <c r="D40" s="7"/>
      <c r="E40" s="23"/>
      <c r="F40" s="44">
        <f>SUM(F41:F42)</f>
        <v>0</v>
      </c>
      <c r="G40" s="44">
        <f>SUM(G41:G42)</f>
        <v>0</v>
      </c>
      <c r="H40" s="35"/>
      <c r="I40" s="9" t="s">
        <v>385</v>
      </c>
      <c r="J40" s="7"/>
      <c r="K40" s="7"/>
      <c r="L40" s="44">
        <f>SUM(L41:L43)</f>
        <v>0</v>
      </c>
      <c r="M40" s="44">
        <f>SUM(M41:M43)</f>
        <v>0</v>
      </c>
    </row>
    <row r="41" spans="1:13">
      <c r="B41" s="14"/>
      <c r="C41" s="10" t="s">
        <v>32</v>
      </c>
      <c r="D41" s="7" t="s">
        <v>129</v>
      </c>
      <c r="E41" s="23"/>
      <c r="F41" s="43"/>
      <c r="G41" s="43"/>
      <c r="H41" s="35"/>
      <c r="I41" s="10" t="s">
        <v>35</v>
      </c>
      <c r="J41" s="7" t="s">
        <v>100</v>
      </c>
      <c r="K41" s="7"/>
      <c r="L41" s="43"/>
      <c r="M41" s="43"/>
    </row>
    <row r="42" spans="1:13">
      <c r="B42" s="14"/>
      <c r="C42" s="10" t="s">
        <v>33</v>
      </c>
      <c r="D42" s="7" t="s">
        <v>34</v>
      </c>
      <c r="E42" s="23"/>
      <c r="F42" s="43"/>
      <c r="G42" s="43"/>
      <c r="H42" s="35"/>
      <c r="I42" s="10" t="s">
        <v>36</v>
      </c>
      <c r="J42" s="7" t="s">
        <v>101</v>
      </c>
      <c r="K42" s="7"/>
      <c r="L42" s="43"/>
      <c r="M42" s="43"/>
    </row>
    <row r="43" spans="1:13">
      <c r="B43" s="14"/>
      <c r="C43" s="9" t="s">
        <v>376</v>
      </c>
      <c r="D43" s="7"/>
      <c r="E43" s="23"/>
      <c r="F43" s="44">
        <f>SUM(F44:F47)</f>
        <v>0</v>
      </c>
      <c r="G43" s="44">
        <f>SUM(G44:G47)</f>
        <v>0</v>
      </c>
      <c r="H43" s="35"/>
      <c r="I43" s="10" t="s">
        <v>37</v>
      </c>
      <c r="J43" s="7" t="s">
        <v>102</v>
      </c>
      <c r="K43" s="7"/>
      <c r="L43" s="43"/>
      <c r="M43" s="43"/>
    </row>
    <row r="44" spans="1:13">
      <c r="B44" s="14"/>
      <c r="C44" s="10" t="s">
        <v>35</v>
      </c>
      <c r="D44" s="7" t="s">
        <v>39</v>
      </c>
      <c r="E44" s="23"/>
      <c r="F44" s="43"/>
      <c r="G44" s="43"/>
      <c r="H44" s="36"/>
      <c r="I44" s="9" t="s">
        <v>386</v>
      </c>
      <c r="J44" s="7"/>
      <c r="K44" s="7"/>
      <c r="L44" s="44">
        <f>SUM(L45:L47)</f>
        <v>0</v>
      </c>
      <c r="M44" s="44">
        <f>SUM(M45:M47)</f>
        <v>0</v>
      </c>
    </row>
    <row r="45" spans="1:13">
      <c r="B45" s="14"/>
      <c r="C45" s="10" t="s">
        <v>36</v>
      </c>
      <c r="D45" s="7" t="s">
        <v>148</v>
      </c>
      <c r="E45" s="23"/>
      <c r="F45" s="43"/>
      <c r="G45" s="43"/>
      <c r="H45" s="35"/>
      <c r="I45" s="10" t="s">
        <v>103</v>
      </c>
      <c r="J45" s="7" t="s">
        <v>106</v>
      </c>
      <c r="K45" s="7"/>
      <c r="L45" s="43"/>
      <c r="M45" s="43"/>
    </row>
    <row r="46" spans="1:13">
      <c r="B46" s="14"/>
      <c r="C46" s="10" t="s">
        <v>37</v>
      </c>
      <c r="D46" s="7" t="s">
        <v>40</v>
      </c>
      <c r="E46" s="23"/>
      <c r="F46" s="43"/>
      <c r="G46" s="43"/>
      <c r="H46" s="35"/>
      <c r="I46" s="10" t="s">
        <v>104</v>
      </c>
      <c r="J46" s="7" t="s">
        <v>107</v>
      </c>
      <c r="K46" s="7"/>
      <c r="L46" s="43"/>
      <c r="M46" s="43"/>
    </row>
    <row r="47" spans="1:13">
      <c r="B47" s="14"/>
      <c r="C47" s="10" t="s">
        <v>38</v>
      </c>
      <c r="D47" s="7" t="s">
        <v>41</v>
      </c>
      <c r="E47" s="23"/>
      <c r="F47" s="43"/>
      <c r="G47" s="43"/>
      <c r="H47" s="35"/>
      <c r="I47" s="10" t="s">
        <v>105</v>
      </c>
      <c r="J47" s="7" t="s">
        <v>108</v>
      </c>
      <c r="K47" s="7"/>
      <c r="L47" s="43"/>
      <c r="M47" s="43"/>
    </row>
    <row r="48" spans="1:13">
      <c r="B48" s="14"/>
      <c r="C48" s="7"/>
      <c r="D48" s="7"/>
      <c r="E48" s="23"/>
      <c r="F48" s="43"/>
      <c r="G48" s="43"/>
      <c r="H48" s="35"/>
      <c r="I48" s="9" t="s">
        <v>387</v>
      </c>
      <c r="J48" s="9"/>
      <c r="K48" s="7"/>
      <c r="L48" s="44">
        <f>+L11+L21+L25+L28+L29+L33+L40+L44</f>
        <v>4527799.68</v>
      </c>
      <c r="M48" s="44">
        <f>+M11+M21+M25+M28+M29+M33+M40+M44</f>
        <v>24432251.960000005</v>
      </c>
    </row>
    <row r="49" spans="2:13">
      <c r="B49" s="14"/>
      <c r="C49" s="11" t="s">
        <v>377</v>
      </c>
      <c r="D49" s="11"/>
      <c r="E49" s="24"/>
      <c r="F49" s="44">
        <f>+F11+F19+F27+F33+F39+F40+F43</f>
        <v>86041370.930000007</v>
      </c>
      <c r="G49" s="44">
        <f>+G11+G19+G27+G33+G39+G40+G43</f>
        <v>62683611.509999998</v>
      </c>
      <c r="H49" s="35"/>
      <c r="I49" s="3"/>
      <c r="J49" s="7"/>
      <c r="K49" s="7"/>
      <c r="L49" s="45"/>
      <c r="M49" s="45"/>
    </row>
    <row r="50" spans="2:13">
      <c r="B50" s="14"/>
      <c r="C50" s="7"/>
      <c r="D50" s="7"/>
      <c r="E50" s="23"/>
      <c r="F50" s="45"/>
      <c r="G50" s="45"/>
      <c r="H50" s="35"/>
      <c r="I50" s="9" t="s">
        <v>109</v>
      </c>
      <c r="J50" s="9"/>
      <c r="K50" s="7"/>
      <c r="L50" s="43"/>
      <c r="M50" s="43"/>
    </row>
    <row r="51" spans="2:13">
      <c r="B51" s="14"/>
      <c r="C51" s="9" t="s">
        <v>64</v>
      </c>
      <c r="D51" s="7"/>
      <c r="E51" s="23"/>
      <c r="F51" s="43"/>
      <c r="G51" s="43"/>
      <c r="H51" s="35"/>
      <c r="I51" s="7" t="s">
        <v>110</v>
      </c>
      <c r="J51" s="7"/>
      <c r="K51" s="7"/>
      <c r="L51" s="43"/>
      <c r="M51" s="43"/>
    </row>
    <row r="52" spans="2:13">
      <c r="B52" s="14"/>
      <c r="C52" s="7" t="s">
        <v>65</v>
      </c>
      <c r="D52" s="7"/>
      <c r="E52" s="23"/>
      <c r="F52" s="43"/>
      <c r="G52" s="43"/>
      <c r="H52" s="35"/>
      <c r="I52" s="7" t="s">
        <v>111</v>
      </c>
      <c r="J52" s="7"/>
      <c r="K52" s="7"/>
      <c r="L52" s="43"/>
      <c r="M52" s="43"/>
    </row>
    <row r="53" spans="2:13">
      <c r="B53" s="14"/>
      <c r="C53" s="7" t="s">
        <v>73</v>
      </c>
      <c r="D53" s="7"/>
      <c r="E53" s="23"/>
      <c r="F53" s="43">
        <v>0</v>
      </c>
      <c r="G53" s="43">
        <v>0</v>
      </c>
      <c r="H53" s="35"/>
      <c r="I53" s="7" t="s">
        <v>112</v>
      </c>
      <c r="J53" s="7"/>
      <c r="K53" s="7"/>
      <c r="L53" s="43"/>
      <c r="M53" s="43"/>
    </row>
    <row r="54" spans="2:13">
      <c r="B54" s="14"/>
      <c r="C54" s="7" t="s">
        <v>66</v>
      </c>
      <c r="D54" s="7"/>
      <c r="E54" s="23"/>
      <c r="F54" s="43">
        <v>434210781.13</v>
      </c>
      <c r="G54" s="43">
        <v>434210781.13</v>
      </c>
      <c r="H54" s="35"/>
      <c r="I54" s="7" t="s">
        <v>113</v>
      </c>
      <c r="J54" s="7"/>
      <c r="K54" s="7"/>
      <c r="L54" s="43"/>
      <c r="M54" s="43"/>
    </row>
    <row r="55" spans="2:13">
      <c r="B55" s="14"/>
      <c r="C55" s="7" t="s">
        <v>67</v>
      </c>
      <c r="D55" s="7"/>
      <c r="E55" s="23"/>
      <c r="F55" s="43">
        <v>227885484.31999999</v>
      </c>
      <c r="G55" s="43">
        <v>227883245.78999999</v>
      </c>
      <c r="H55" s="36"/>
      <c r="I55" s="7" t="s">
        <v>114</v>
      </c>
      <c r="J55" s="7"/>
      <c r="K55" s="7"/>
      <c r="L55" s="43"/>
      <c r="M55" s="43"/>
    </row>
    <row r="56" spans="2:13">
      <c r="B56" s="14"/>
      <c r="C56" s="7" t="s">
        <v>68</v>
      </c>
      <c r="D56" s="7"/>
      <c r="E56" s="23"/>
      <c r="F56" s="43">
        <v>491438.25</v>
      </c>
      <c r="G56" s="43">
        <v>491438.25</v>
      </c>
      <c r="H56" s="35"/>
      <c r="I56" s="7" t="s">
        <v>115</v>
      </c>
      <c r="J56" s="7"/>
      <c r="K56" s="7"/>
      <c r="L56" s="43"/>
      <c r="M56" s="43"/>
    </row>
    <row r="57" spans="2:13">
      <c r="B57" s="14"/>
      <c r="C57" s="7" t="s">
        <v>69</v>
      </c>
      <c r="D57" s="7"/>
      <c r="E57" s="23"/>
      <c r="F57" s="43">
        <v>-419675015.20999998</v>
      </c>
      <c r="G57" s="43">
        <v>-412582214.06999999</v>
      </c>
      <c r="H57" s="35"/>
      <c r="I57" s="7"/>
      <c r="J57" s="7"/>
      <c r="K57" s="7"/>
      <c r="L57" s="43"/>
      <c r="M57" s="43"/>
    </row>
    <row r="58" spans="2:13">
      <c r="B58" s="14"/>
      <c r="C58" s="7" t="s">
        <v>70</v>
      </c>
      <c r="D58" s="7"/>
      <c r="E58" s="23"/>
      <c r="F58" s="43"/>
      <c r="G58" s="43"/>
      <c r="H58" s="35"/>
      <c r="I58" s="9" t="s">
        <v>388</v>
      </c>
      <c r="J58" s="7"/>
      <c r="K58" s="9"/>
      <c r="L58" s="44">
        <f>SUM(L51:L56)</f>
        <v>0</v>
      </c>
      <c r="M58" s="44">
        <f>SUM(M51:M56)</f>
        <v>0</v>
      </c>
    </row>
    <row r="59" spans="2:13">
      <c r="B59" s="14"/>
      <c r="C59" s="7" t="s">
        <v>71</v>
      </c>
      <c r="D59" s="7"/>
      <c r="E59" s="23"/>
      <c r="F59" s="43"/>
      <c r="G59" s="43"/>
      <c r="H59" s="35"/>
      <c r="I59" s="7"/>
      <c r="J59" s="7"/>
      <c r="K59" s="7"/>
      <c r="L59" s="43"/>
      <c r="M59" s="43"/>
    </row>
    <row r="60" spans="2:13">
      <c r="B60" s="14"/>
      <c r="C60" s="7" t="s">
        <v>72</v>
      </c>
      <c r="D60" s="7"/>
      <c r="E60" s="23"/>
      <c r="F60" s="43">
        <v>48110182.57</v>
      </c>
      <c r="G60" s="43">
        <v>48314082.57</v>
      </c>
      <c r="H60" s="35"/>
      <c r="I60" s="12" t="s">
        <v>389</v>
      </c>
      <c r="J60" s="12"/>
      <c r="K60" s="12"/>
      <c r="L60" s="44">
        <f>+L48+L58</f>
        <v>4527799.68</v>
      </c>
      <c r="M60" s="44">
        <f>+M48+M58</f>
        <v>24432251.960000005</v>
      </c>
    </row>
    <row r="61" spans="2:13">
      <c r="B61" s="14"/>
      <c r="C61" s="7"/>
      <c r="D61" s="7"/>
      <c r="E61" s="23"/>
      <c r="F61" s="43"/>
      <c r="G61" s="43"/>
      <c r="H61" s="35"/>
      <c r="I61" s="7"/>
      <c r="J61" s="7"/>
      <c r="K61" s="7"/>
      <c r="L61" s="43"/>
      <c r="M61" s="43"/>
    </row>
    <row r="62" spans="2:13">
      <c r="B62" s="14"/>
      <c r="C62" s="9" t="s">
        <v>378</v>
      </c>
      <c r="D62" s="7"/>
      <c r="E62" s="23"/>
      <c r="F62" s="44">
        <f>SUM(F52:F60)</f>
        <v>291022871.06000006</v>
      </c>
      <c r="G62" s="44">
        <f>SUM(G52:G60)</f>
        <v>298317333.66999996</v>
      </c>
      <c r="H62" s="35"/>
      <c r="I62" s="9" t="s">
        <v>116</v>
      </c>
      <c r="J62" s="9"/>
      <c r="K62" s="9"/>
      <c r="L62" s="43"/>
      <c r="M62" s="43"/>
    </row>
    <row r="63" spans="2:13">
      <c r="B63" s="14"/>
      <c r="C63" s="7"/>
      <c r="D63" s="7"/>
      <c r="E63" s="23"/>
      <c r="F63" s="43"/>
      <c r="G63" s="43"/>
      <c r="H63" s="35"/>
      <c r="I63" s="7"/>
      <c r="J63" s="7"/>
      <c r="K63" s="7"/>
      <c r="L63" s="43"/>
      <c r="M63" s="43"/>
    </row>
    <row r="64" spans="2:13">
      <c r="B64" s="14"/>
      <c r="C64" s="12" t="s">
        <v>379</v>
      </c>
      <c r="D64" s="12"/>
      <c r="E64" s="25"/>
      <c r="F64" s="44">
        <f>+F49+F62</f>
        <v>377064241.99000007</v>
      </c>
      <c r="G64" s="44">
        <f>+G49+G62</f>
        <v>361000945.17999995</v>
      </c>
      <c r="H64" s="35"/>
      <c r="I64" s="9" t="s">
        <v>390</v>
      </c>
      <c r="J64" s="7"/>
      <c r="K64" s="7"/>
      <c r="L64" s="44">
        <f>SUM(L65:L67)</f>
        <v>150742448.13999999</v>
      </c>
      <c r="M64" s="44">
        <f>SUM(M65:M67)</f>
        <v>150740953.13</v>
      </c>
    </row>
    <row r="65" spans="1:13">
      <c r="B65" s="14"/>
      <c r="C65" s="3"/>
      <c r="D65" s="3"/>
      <c r="E65" s="15"/>
      <c r="F65" s="45"/>
      <c r="G65" s="45"/>
      <c r="H65" s="35"/>
      <c r="I65" s="7" t="s">
        <v>117</v>
      </c>
      <c r="J65" s="7"/>
      <c r="K65" s="3"/>
      <c r="L65" s="43"/>
      <c r="M65" s="43"/>
    </row>
    <row r="66" spans="1:13">
      <c r="B66" s="14"/>
      <c r="C66" s="3"/>
      <c r="D66" s="3"/>
      <c r="E66" s="15"/>
      <c r="F66" s="45"/>
      <c r="G66" s="45"/>
      <c r="H66" s="35"/>
      <c r="I66" s="7" t="s">
        <v>118</v>
      </c>
      <c r="J66" s="7"/>
      <c r="K66" s="3"/>
      <c r="L66" s="43">
        <v>150742448.13999999</v>
      </c>
      <c r="M66" s="43">
        <v>150740953.13</v>
      </c>
    </row>
    <row r="67" spans="1:13">
      <c r="A67" s="269"/>
      <c r="B67" s="16"/>
      <c r="C67" s="28"/>
      <c r="D67" s="28"/>
      <c r="E67" s="17"/>
      <c r="F67" s="270"/>
      <c r="G67" s="270"/>
      <c r="H67" s="271"/>
      <c r="I67" s="38" t="s">
        <v>119</v>
      </c>
      <c r="J67" s="38"/>
      <c r="K67" s="28"/>
      <c r="L67" s="272"/>
      <c r="M67" s="272"/>
    </row>
    <row r="68" spans="1:13">
      <c r="B68" s="14"/>
      <c r="C68" s="3"/>
      <c r="D68" s="3"/>
      <c r="E68" s="15"/>
      <c r="F68" s="45"/>
      <c r="G68" s="45"/>
      <c r="H68" s="35"/>
      <c r="I68" s="9" t="s">
        <v>391</v>
      </c>
      <c r="J68" s="7"/>
      <c r="K68" s="7"/>
      <c r="L68" s="44">
        <f>SUM(L69:L73)</f>
        <v>221793994.16999999</v>
      </c>
      <c r="M68" s="44">
        <f>SUM(M69:M73)</f>
        <v>185827740.09</v>
      </c>
    </row>
    <row r="69" spans="1:13">
      <c r="B69" s="14"/>
      <c r="C69" s="3"/>
      <c r="D69" s="3"/>
      <c r="E69" s="15"/>
      <c r="F69" s="45"/>
      <c r="G69" s="45"/>
      <c r="H69" s="35"/>
      <c r="I69" s="7" t="s">
        <v>120</v>
      </c>
      <c r="J69" s="3"/>
      <c r="K69" s="3"/>
      <c r="L69" s="43">
        <v>36132763.82</v>
      </c>
      <c r="M69" s="43">
        <v>25534608.300000001</v>
      </c>
    </row>
    <row r="70" spans="1:13">
      <c r="B70" s="14"/>
      <c r="C70" s="3"/>
      <c r="D70" s="3"/>
      <c r="E70" s="26"/>
      <c r="F70" s="45"/>
      <c r="G70" s="45"/>
      <c r="H70" s="35"/>
      <c r="I70" s="7" t="s">
        <v>121</v>
      </c>
      <c r="J70" s="3"/>
      <c r="K70" s="3"/>
      <c r="L70" s="43">
        <v>228828557.19</v>
      </c>
      <c r="M70" s="43">
        <v>203293948.88999999</v>
      </c>
    </row>
    <row r="71" spans="1:13">
      <c r="B71" s="14"/>
      <c r="C71" s="3"/>
      <c r="D71" s="3"/>
      <c r="E71" s="27"/>
      <c r="F71" s="45"/>
      <c r="G71" s="45"/>
      <c r="H71" s="35"/>
      <c r="I71" s="7" t="s">
        <v>122</v>
      </c>
      <c r="J71" s="3"/>
      <c r="K71" s="3"/>
      <c r="L71" s="43"/>
      <c r="M71" s="43"/>
    </row>
    <row r="72" spans="1:13">
      <c r="B72" s="14"/>
      <c r="C72" s="3"/>
      <c r="D72" s="3"/>
      <c r="E72" s="15"/>
      <c r="F72" s="45"/>
      <c r="G72" s="45"/>
      <c r="H72" s="35"/>
      <c r="I72" s="7" t="s">
        <v>123</v>
      </c>
      <c r="J72" s="3"/>
      <c r="K72" s="3"/>
      <c r="L72" s="43"/>
      <c r="M72" s="43"/>
    </row>
    <row r="73" spans="1:13" ht="12.75">
      <c r="B73" s="14"/>
      <c r="C73" s="3"/>
      <c r="D73" s="3"/>
      <c r="E73" s="15"/>
      <c r="F73" s="46"/>
      <c r="G73" s="45"/>
      <c r="H73" s="35"/>
      <c r="I73" s="7" t="s">
        <v>124</v>
      </c>
      <c r="J73" s="3"/>
      <c r="K73" s="3"/>
      <c r="L73" s="43">
        <v>-43167326.840000004</v>
      </c>
      <c r="M73" s="43">
        <v>-43000817.100000001</v>
      </c>
    </row>
    <row r="74" spans="1:13">
      <c r="B74" s="14"/>
      <c r="C74" s="3"/>
      <c r="D74" s="3"/>
      <c r="E74" s="15"/>
      <c r="F74" s="45"/>
      <c r="G74" s="45"/>
      <c r="H74" s="35"/>
      <c r="I74" s="9" t="s">
        <v>392</v>
      </c>
      <c r="J74" s="3"/>
      <c r="K74" s="3"/>
      <c r="L74" s="44">
        <f>SUM(L75:L76)</f>
        <v>0</v>
      </c>
      <c r="M74" s="44">
        <f>SUM(M75:M76)</f>
        <v>0</v>
      </c>
    </row>
    <row r="75" spans="1:13">
      <c r="B75" s="14"/>
      <c r="C75" s="3"/>
      <c r="D75" s="3"/>
      <c r="E75" s="15"/>
      <c r="F75" s="45"/>
      <c r="G75" s="45"/>
      <c r="H75" s="35"/>
      <c r="I75" s="7" t="s">
        <v>125</v>
      </c>
      <c r="J75" s="3"/>
      <c r="K75" s="3"/>
      <c r="L75" s="43"/>
      <c r="M75" s="43"/>
    </row>
    <row r="76" spans="1:13">
      <c r="B76" s="14"/>
      <c r="C76" s="3"/>
      <c r="D76" s="3"/>
      <c r="E76" s="15"/>
      <c r="F76" s="45"/>
      <c r="G76" s="45"/>
      <c r="H76" s="35"/>
      <c r="I76" s="7" t="s">
        <v>126</v>
      </c>
      <c r="J76" s="3"/>
      <c r="K76" s="3"/>
      <c r="L76" s="43"/>
      <c r="M76" s="43"/>
    </row>
    <row r="77" spans="1:13">
      <c r="B77" s="14"/>
      <c r="C77" s="3"/>
      <c r="D77" s="3"/>
      <c r="E77" s="15"/>
      <c r="F77" s="45"/>
      <c r="G77" s="45"/>
      <c r="H77" s="36"/>
      <c r="I77" s="9" t="s">
        <v>393</v>
      </c>
      <c r="J77" s="7"/>
      <c r="K77" s="7"/>
      <c r="L77" s="44">
        <f>+L64+L68+L74</f>
        <v>372536442.30999994</v>
      </c>
      <c r="M77" s="44">
        <f>+M64+M68+M74</f>
        <v>336568693.22000003</v>
      </c>
    </row>
    <row r="78" spans="1:13">
      <c r="B78" s="14"/>
      <c r="C78" s="3"/>
      <c r="D78" s="3"/>
      <c r="E78" s="15"/>
      <c r="F78" s="45"/>
      <c r="G78" s="45"/>
      <c r="H78" s="35"/>
      <c r="I78" s="9" t="s">
        <v>394</v>
      </c>
      <c r="J78" s="7"/>
      <c r="K78" s="7"/>
      <c r="L78" s="44">
        <f>+L60+L77</f>
        <v>377064241.98999995</v>
      </c>
      <c r="M78" s="44">
        <f>+M60+M77</f>
        <v>361000945.18000001</v>
      </c>
    </row>
    <row r="79" spans="1:13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1:13">
      <c r="H80" s="7"/>
      <c r="I80" s="7"/>
      <c r="J80" s="7"/>
      <c r="K80" s="7"/>
      <c r="L80" s="4"/>
      <c r="M80" s="4"/>
    </row>
    <row r="81" spans="4:13">
      <c r="H81" s="7"/>
      <c r="I81" s="7"/>
      <c r="J81" s="7"/>
      <c r="K81" s="7"/>
      <c r="L81" s="4"/>
      <c r="M81" s="4"/>
    </row>
    <row r="82" spans="4:13" ht="12">
      <c r="D82" s="236" t="s">
        <v>521</v>
      </c>
      <c r="H82" s="7"/>
      <c r="I82" s="7"/>
      <c r="J82" s="7"/>
      <c r="K82" s="7"/>
      <c r="L82" s="4"/>
      <c r="M82" s="4"/>
    </row>
    <row r="83" spans="4:13" ht="12">
      <c r="F83" s="236"/>
      <c r="G83" s="236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294"/>
      <c r="J91" s="294"/>
      <c r="K91" s="294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39370078740157483" right="0.15748031496062992" top="0.51181102362204722" bottom="0.31496062992125984" header="0" footer="0"/>
  <pageSetup scale="71" fitToHeight="2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130" zoomScaleNormal="130" workbookViewId="0">
      <selection activeCell="C13" sqref="C13"/>
    </sheetView>
  </sheetViews>
  <sheetFormatPr baseColWidth="10" defaultRowHeight="12.75"/>
  <cols>
    <col min="1" max="1" width="19.28515625" customWidth="1"/>
    <col min="2" max="2" width="21.42578125" customWidth="1"/>
    <col min="3" max="3" width="13.85546875" customWidth="1"/>
    <col min="4" max="4" width="11.42578125" customWidth="1"/>
    <col min="5" max="5" width="12.85546875" customWidth="1"/>
    <col min="6" max="6" width="13.5703125" customWidth="1"/>
    <col min="7" max="7" width="13.28515625" customWidth="1"/>
    <col min="8" max="8" width="12.42578125" customWidth="1"/>
    <col min="9" max="9" width="16" customWidth="1"/>
    <col min="10" max="12" width="14.7109375" bestFit="1" customWidth="1"/>
  </cols>
  <sheetData>
    <row r="1" spans="1:12" ht="13.5" thickBot="1">
      <c r="A1" s="107" t="s">
        <v>395</v>
      </c>
      <c r="B1" s="312" t="s">
        <v>396</v>
      </c>
      <c r="C1" s="312"/>
      <c r="D1" s="312"/>
      <c r="E1" s="312"/>
      <c r="F1" s="312"/>
      <c r="G1" s="312"/>
      <c r="H1" s="312"/>
      <c r="I1" s="312"/>
    </row>
    <row r="2" spans="1:12" ht="13.5" thickBot="1">
      <c r="A2" s="313" t="s">
        <v>524</v>
      </c>
      <c r="B2" s="314"/>
      <c r="C2" s="314"/>
      <c r="D2" s="314"/>
      <c r="E2" s="314"/>
      <c r="F2" s="314"/>
      <c r="G2" s="314"/>
      <c r="H2" s="314"/>
      <c r="I2" s="315"/>
    </row>
    <row r="3" spans="1:12" ht="13.5" thickBot="1">
      <c r="A3" s="316" t="s">
        <v>396</v>
      </c>
      <c r="B3" s="317"/>
      <c r="C3" s="317"/>
      <c r="D3" s="317"/>
      <c r="E3" s="317"/>
      <c r="F3" s="317"/>
      <c r="G3" s="317"/>
      <c r="H3" s="317"/>
      <c r="I3" s="318"/>
    </row>
    <row r="4" spans="1:12" ht="13.5" thickBot="1">
      <c r="A4" s="316" t="s">
        <v>529</v>
      </c>
      <c r="B4" s="317"/>
      <c r="C4" s="317"/>
      <c r="D4" s="317"/>
      <c r="E4" s="317"/>
      <c r="F4" s="317"/>
      <c r="G4" s="317"/>
      <c r="H4" s="317"/>
      <c r="I4" s="318"/>
    </row>
    <row r="5" spans="1:12" ht="13.5" thickBot="1">
      <c r="A5" s="316" t="s">
        <v>329</v>
      </c>
      <c r="B5" s="317"/>
      <c r="C5" s="317"/>
      <c r="D5" s="317"/>
      <c r="E5" s="317"/>
      <c r="F5" s="317"/>
      <c r="G5" s="317"/>
      <c r="H5" s="317"/>
      <c r="I5" s="318"/>
    </row>
    <row r="6" spans="1:12" ht="16.5">
      <c r="A6" s="325" t="s">
        <v>397</v>
      </c>
      <c r="B6" s="326"/>
      <c r="C6" s="319" t="s">
        <v>530</v>
      </c>
      <c r="D6" s="319" t="s">
        <v>398</v>
      </c>
      <c r="E6" s="319" t="s">
        <v>399</v>
      </c>
      <c r="F6" s="319" t="s">
        <v>400</v>
      </c>
      <c r="G6" s="245" t="s">
        <v>401</v>
      </c>
      <c r="H6" s="319" t="s">
        <v>402</v>
      </c>
      <c r="I6" s="319" t="s">
        <v>403</v>
      </c>
    </row>
    <row r="7" spans="1:12" ht="13.5" thickBot="1">
      <c r="A7" s="327"/>
      <c r="B7" s="328"/>
      <c r="C7" s="320"/>
      <c r="D7" s="320"/>
      <c r="E7" s="320"/>
      <c r="F7" s="320"/>
      <c r="G7" s="246" t="s">
        <v>404</v>
      </c>
      <c r="H7" s="320"/>
      <c r="I7" s="320"/>
    </row>
    <row r="8" spans="1:12">
      <c r="A8" s="321"/>
      <c r="B8" s="322"/>
      <c r="C8" s="110"/>
      <c r="D8" s="110"/>
      <c r="E8" s="110"/>
      <c r="F8" s="110"/>
      <c r="G8" s="110"/>
      <c r="H8" s="110"/>
      <c r="I8" s="110"/>
    </row>
    <row r="9" spans="1:12">
      <c r="A9" s="323" t="s">
        <v>405</v>
      </c>
      <c r="B9" s="324"/>
      <c r="C9" s="129">
        <f>+C10+C14</f>
        <v>0</v>
      </c>
      <c r="D9" s="129">
        <f t="shared" ref="D9:I9" si="0">+D10+D14</f>
        <v>0</v>
      </c>
      <c r="E9" s="129">
        <f>+E10+E14</f>
        <v>0</v>
      </c>
      <c r="F9" s="129">
        <f t="shared" si="0"/>
        <v>0</v>
      </c>
      <c r="G9" s="129">
        <f>+G10+G14</f>
        <v>0</v>
      </c>
      <c r="H9" s="129">
        <f t="shared" si="0"/>
        <v>0</v>
      </c>
      <c r="I9" s="130">
        <f t="shared" si="0"/>
        <v>0</v>
      </c>
    </row>
    <row r="10" spans="1:12">
      <c r="A10" s="323" t="s">
        <v>406</v>
      </c>
      <c r="B10" s="324"/>
      <c r="C10" s="131"/>
      <c r="D10" s="131"/>
      <c r="E10" s="131"/>
      <c r="F10" s="131"/>
      <c r="G10" s="131"/>
      <c r="H10" s="131"/>
      <c r="I10" s="132"/>
    </row>
    <row r="11" spans="1:12">
      <c r="A11" s="111"/>
      <c r="B11" s="112" t="s">
        <v>407</v>
      </c>
      <c r="C11" s="133"/>
      <c r="D11" s="133"/>
      <c r="E11" s="133"/>
      <c r="F11" s="131"/>
      <c r="G11" s="133"/>
      <c r="H11" s="133"/>
      <c r="I11" s="132"/>
    </row>
    <row r="12" spans="1:12">
      <c r="A12" s="113"/>
      <c r="B12" s="112" t="s">
        <v>408</v>
      </c>
      <c r="C12" s="134"/>
      <c r="D12" s="134"/>
      <c r="E12" s="134"/>
      <c r="F12" s="134"/>
      <c r="G12" s="134"/>
      <c r="H12" s="134"/>
      <c r="I12" s="135"/>
    </row>
    <row r="13" spans="1:12">
      <c r="A13" s="113"/>
      <c r="B13" s="112" t="s">
        <v>409</v>
      </c>
      <c r="C13" s="134"/>
      <c r="D13" s="134"/>
      <c r="E13" s="134"/>
      <c r="F13" s="134"/>
      <c r="G13" s="134"/>
      <c r="H13" s="134"/>
      <c r="I13" s="135"/>
    </row>
    <row r="14" spans="1:12">
      <c r="A14" s="323" t="s">
        <v>410</v>
      </c>
      <c r="B14" s="324"/>
      <c r="C14" s="131">
        <f t="shared" ref="C14:I14" si="1">+C15+C19+C20</f>
        <v>0</v>
      </c>
      <c r="D14" s="131">
        <f t="shared" si="1"/>
        <v>0</v>
      </c>
      <c r="E14" s="131">
        <f t="shared" si="1"/>
        <v>0</v>
      </c>
      <c r="F14" s="131">
        <f t="shared" si="1"/>
        <v>0</v>
      </c>
      <c r="G14" s="131">
        <f t="shared" si="1"/>
        <v>0</v>
      </c>
      <c r="H14" s="131">
        <f t="shared" si="1"/>
        <v>0</v>
      </c>
      <c r="I14" s="132">
        <f t="shared" si="1"/>
        <v>0</v>
      </c>
    </row>
    <row r="15" spans="1:12">
      <c r="A15" s="111"/>
      <c r="B15" s="114" t="s">
        <v>411</v>
      </c>
      <c r="C15" s="133">
        <f>SUM(C16:C18)</f>
        <v>0</v>
      </c>
      <c r="D15" s="136"/>
      <c r="E15" s="137">
        <f>SUM(E16:E18)</f>
        <v>0</v>
      </c>
      <c r="F15" s="133"/>
      <c r="G15" s="133">
        <f>+C15+D15-E15+F15</f>
        <v>0</v>
      </c>
      <c r="H15" s="133">
        <f>SUM(H16:H18)</f>
        <v>0</v>
      </c>
      <c r="I15" s="138"/>
      <c r="L15" s="115"/>
    </row>
    <row r="16" spans="1:12" ht="13.5">
      <c r="A16" s="111"/>
      <c r="B16" s="116" t="s">
        <v>512</v>
      </c>
      <c r="C16" s="139"/>
      <c r="D16" s="140"/>
      <c r="E16" s="141"/>
      <c r="F16" s="131"/>
      <c r="G16" s="131"/>
      <c r="H16" s="131"/>
      <c r="I16" s="132"/>
      <c r="L16" s="115"/>
    </row>
    <row r="17" spans="1:12" ht="13.5">
      <c r="A17" s="111"/>
      <c r="B17" s="116" t="s">
        <v>513</v>
      </c>
      <c r="C17" s="139"/>
      <c r="D17" s="140"/>
      <c r="E17" s="141"/>
      <c r="F17" s="131"/>
      <c r="G17" s="131"/>
      <c r="H17" s="131"/>
      <c r="I17" s="132"/>
      <c r="L17" s="115"/>
    </row>
    <row r="18" spans="1:12" ht="13.5">
      <c r="A18" s="111"/>
      <c r="B18" s="118" t="s">
        <v>514</v>
      </c>
      <c r="C18" s="141"/>
      <c r="D18" s="140"/>
      <c r="E18" s="141"/>
      <c r="F18" s="131"/>
      <c r="G18" s="131"/>
      <c r="H18" s="131"/>
      <c r="I18" s="132"/>
      <c r="L18" s="115"/>
    </row>
    <row r="19" spans="1:12">
      <c r="A19" s="113"/>
      <c r="B19" s="119" t="s">
        <v>412</v>
      </c>
      <c r="C19" s="142"/>
      <c r="D19" s="142"/>
      <c r="E19" s="142"/>
      <c r="F19" s="134"/>
      <c r="G19" s="134"/>
      <c r="H19" s="134"/>
      <c r="I19" s="135"/>
      <c r="L19" s="115"/>
    </row>
    <row r="20" spans="1:12">
      <c r="A20" s="113"/>
      <c r="B20" s="112" t="s">
        <v>413</v>
      </c>
      <c r="C20" s="134"/>
      <c r="D20" s="134"/>
      <c r="E20" s="134"/>
      <c r="F20" s="134"/>
      <c r="G20" s="134"/>
      <c r="H20" s="134"/>
      <c r="I20" s="135"/>
      <c r="L20" s="115"/>
    </row>
    <row r="21" spans="1:12">
      <c r="A21" s="323" t="s">
        <v>414</v>
      </c>
      <c r="B21" s="324"/>
      <c r="C21" s="129">
        <f>SUM(C22:C25)</f>
        <v>24432251.960000005</v>
      </c>
      <c r="D21" s="129">
        <f>SUM(D22:D25)</f>
        <v>130372589.31999999</v>
      </c>
      <c r="E21" s="129">
        <f>SUM(E22:E25)</f>
        <v>110468137.04000001</v>
      </c>
      <c r="F21" s="129">
        <f>SUM(F22:F25)</f>
        <v>0</v>
      </c>
      <c r="G21" s="129">
        <f>SUM(G22:G25)</f>
        <v>4527799.680000009</v>
      </c>
      <c r="H21" s="129"/>
      <c r="I21" s="130"/>
      <c r="L21" s="115"/>
    </row>
    <row r="22" spans="1:12">
      <c r="A22" s="111"/>
      <c r="B22" s="119" t="s">
        <v>130</v>
      </c>
      <c r="C22" s="141">
        <f>+'F1. ESF'!M12</f>
        <v>2859339.57</v>
      </c>
      <c r="D22" s="143">
        <v>3929535.83</v>
      </c>
      <c r="E22" s="143">
        <v>1194742.0899999999</v>
      </c>
      <c r="F22" s="141"/>
      <c r="G22" s="131">
        <f>+C22+E22-D22</f>
        <v>124545.82999999961</v>
      </c>
      <c r="H22" s="144"/>
      <c r="I22" s="145"/>
      <c r="L22" s="115"/>
    </row>
    <row r="23" spans="1:12">
      <c r="A23" s="268"/>
      <c r="B23" s="119" t="s">
        <v>0</v>
      </c>
      <c r="C23" s="141">
        <f>+'F1. ESF'!M13</f>
        <v>18064224.370000001</v>
      </c>
      <c r="D23" s="143">
        <v>116517665.66</v>
      </c>
      <c r="E23" s="143">
        <v>101427096.03</v>
      </c>
      <c r="F23" s="141"/>
      <c r="G23" s="131">
        <f>+C23+E23-D23</f>
        <v>2973654.7400000095</v>
      </c>
      <c r="H23" s="144"/>
      <c r="I23" s="145"/>
      <c r="L23" s="115"/>
    </row>
    <row r="24" spans="1:12">
      <c r="A24" s="111"/>
      <c r="B24" s="119" t="s">
        <v>525</v>
      </c>
      <c r="C24" s="141">
        <f>+'F1. ESF'!M18</f>
        <v>3453562.01</v>
      </c>
      <c r="D24" s="143">
        <v>7394068.2699999996</v>
      </c>
      <c r="E24" s="143">
        <v>5337733.8599999994</v>
      </c>
      <c r="F24" s="141"/>
      <c r="G24" s="131">
        <f>+C24+E24-D24</f>
        <v>1397227.5999999996</v>
      </c>
      <c r="H24" s="144"/>
      <c r="I24" s="145"/>
      <c r="L24" s="115"/>
    </row>
    <row r="25" spans="1:12">
      <c r="A25" s="113"/>
      <c r="B25" s="119" t="s">
        <v>137</v>
      </c>
      <c r="C25" s="141">
        <f>+'F1. ESF'!M20</f>
        <v>55126.01</v>
      </c>
      <c r="D25" s="142">
        <v>2531319.56</v>
      </c>
      <c r="E25" s="142">
        <v>2508565.0599999996</v>
      </c>
      <c r="F25" s="141"/>
      <c r="G25" s="131">
        <f>+C25+E25-D25</f>
        <v>32371.509999999311</v>
      </c>
      <c r="H25" s="144"/>
      <c r="I25" s="146"/>
      <c r="K25" s="86"/>
      <c r="L25" s="115"/>
    </row>
    <row r="26" spans="1:12">
      <c r="A26" s="323" t="s">
        <v>415</v>
      </c>
      <c r="B26" s="324"/>
      <c r="C26" s="129">
        <f t="shared" ref="C26:I26" si="2">+C9+C21</f>
        <v>24432251.960000005</v>
      </c>
      <c r="D26" s="129">
        <f t="shared" si="2"/>
        <v>130372589.31999999</v>
      </c>
      <c r="E26" s="129">
        <f t="shared" si="2"/>
        <v>110468137.04000001</v>
      </c>
      <c r="F26" s="129">
        <f t="shared" si="2"/>
        <v>0</v>
      </c>
      <c r="G26" s="129">
        <f t="shared" si="2"/>
        <v>4527799.680000009</v>
      </c>
      <c r="H26" s="129">
        <f t="shared" si="2"/>
        <v>0</v>
      </c>
      <c r="I26" s="130">
        <f t="shared" si="2"/>
        <v>0</v>
      </c>
      <c r="J26" s="78"/>
      <c r="K26" s="78"/>
      <c r="L26" s="115"/>
    </row>
    <row r="27" spans="1:12">
      <c r="A27" s="323"/>
      <c r="B27" s="324"/>
      <c r="C27" s="147"/>
      <c r="D27" s="147"/>
      <c r="E27" s="147"/>
      <c r="F27" s="147"/>
      <c r="G27" s="147"/>
      <c r="H27" s="147"/>
      <c r="I27" s="148"/>
      <c r="L27" s="115"/>
    </row>
    <row r="28" spans="1:12" ht="16.5" customHeight="1">
      <c r="A28" s="323" t="s">
        <v>416</v>
      </c>
      <c r="B28" s="324"/>
      <c r="C28" s="147"/>
      <c r="D28" s="147"/>
      <c r="E28" s="147"/>
      <c r="F28" s="147"/>
      <c r="G28" s="147"/>
      <c r="H28" s="147"/>
      <c r="I28" s="148"/>
      <c r="L28" s="115"/>
    </row>
    <row r="29" spans="1:12">
      <c r="A29" s="340"/>
      <c r="B29" s="341"/>
      <c r="C29" s="149"/>
      <c r="D29" s="149"/>
      <c r="E29" s="149"/>
      <c r="F29" s="149"/>
      <c r="G29" s="149"/>
      <c r="H29" s="149"/>
      <c r="I29" s="150"/>
    </row>
    <row r="30" spans="1:12" ht="16.5" customHeight="1">
      <c r="A30" s="323" t="s">
        <v>417</v>
      </c>
      <c r="B30" s="324"/>
      <c r="C30" s="149"/>
      <c r="D30" s="149"/>
      <c r="E30" s="149"/>
      <c r="F30" s="149"/>
      <c r="G30" s="149"/>
      <c r="H30" s="149"/>
      <c r="I30" s="150"/>
    </row>
    <row r="31" spans="1:12" ht="13.5" thickBot="1">
      <c r="A31" s="338"/>
      <c r="B31" s="339"/>
      <c r="C31" s="151"/>
      <c r="D31" s="151"/>
      <c r="E31" s="151"/>
      <c r="F31" s="151"/>
      <c r="G31" s="151"/>
      <c r="H31" s="151"/>
      <c r="I31" s="152"/>
    </row>
    <row r="32" spans="1:12" ht="19.5" customHeight="1">
      <c r="A32" s="330" t="s">
        <v>418</v>
      </c>
      <c r="B32" s="330"/>
      <c r="C32" s="330"/>
      <c r="D32" s="330"/>
      <c r="E32" s="330"/>
      <c r="F32" s="330"/>
      <c r="G32" s="330"/>
      <c r="H32" s="330"/>
      <c r="I32" s="330"/>
    </row>
    <row r="33" spans="1:13" ht="13.5" thickBot="1">
      <c r="A33" s="331" t="s">
        <v>419</v>
      </c>
      <c r="B33" s="331"/>
      <c r="C33" s="331"/>
      <c r="D33" s="331"/>
      <c r="E33" s="331"/>
      <c r="F33" s="331"/>
      <c r="G33" s="331"/>
      <c r="H33" s="331"/>
      <c r="I33" s="331"/>
    </row>
    <row r="34" spans="1:13">
      <c r="A34" s="332" t="s">
        <v>420</v>
      </c>
      <c r="B34" s="121" t="s">
        <v>421</v>
      </c>
      <c r="C34" s="121" t="s">
        <v>422</v>
      </c>
      <c r="D34" s="121" t="s">
        <v>423</v>
      </c>
      <c r="E34" s="335" t="s">
        <v>424</v>
      </c>
      <c r="F34" s="121" t="s">
        <v>425</v>
      </c>
    </row>
    <row r="35" spans="1:13">
      <c r="A35" s="333"/>
      <c r="B35" s="108" t="s">
        <v>426</v>
      </c>
      <c r="C35" s="108" t="s">
        <v>427</v>
      </c>
      <c r="D35" s="108" t="s">
        <v>428</v>
      </c>
      <c r="E35" s="336"/>
      <c r="F35" s="108" t="s">
        <v>429</v>
      </c>
    </row>
    <row r="36" spans="1:13" ht="13.5" thickBot="1">
      <c r="A36" s="334"/>
      <c r="B36" s="122"/>
      <c r="C36" s="109" t="s">
        <v>430</v>
      </c>
      <c r="D36" s="122"/>
      <c r="E36" s="337"/>
      <c r="F36" s="122"/>
    </row>
    <row r="37" spans="1:13" ht="16.5">
      <c r="A37" s="123" t="s">
        <v>431</v>
      </c>
      <c r="B37" s="124"/>
      <c r="C37" s="124"/>
      <c r="D37" s="124"/>
      <c r="E37" s="124"/>
      <c r="F37" s="124"/>
    </row>
    <row r="38" spans="1:13">
      <c r="A38" s="120"/>
      <c r="B38" s="117"/>
      <c r="C38" s="125"/>
      <c r="D38" s="126"/>
      <c r="E38" s="125"/>
      <c r="F38" s="126"/>
    </row>
    <row r="39" spans="1:13">
      <c r="A39" s="120"/>
      <c r="B39" s="120"/>
      <c r="C39" s="120"/>
      <c r="D39" s="120"/>
      <c r="E39" s="120"/>
      <c r="F39" s="120"/>
    </row>
    <row r="40" spans="1:13" ht="13.5" thickBot="1">
      <c r="A40" s="127"/>
      <c r="B40" s="127"/>
      <c r="C40" s="127"/>
      <c r="D40" s="127"/>
      <c r="E40" s="127"/>
      <c r="F40" s="127"/>
    </row>
    <row r="41" spans="1:13" ht="16.5" customHeight="1">
      <c r="A41" s="329" t="s">
        <v>364</v>
      </c>
      <c r="B41" s="329"/>
      <c r="C41" s="329"/>
      <c r="D41" s="329"/>
      <c r="E41" s="329"/>
      <c r="F41" s="329"/>
      <c r="G41" s="153"/>
      <c r="H41" s="153"/>
      <c r="I41" s="153"/>
      <c r="J41" s="76"/>
      <c r="K41" s="76"/>
      <c r="L41" s="76"/>
      <c r="M41" s="76"/>
    </row>
    <row r="42" spans="1:13" s="128" customFormat="1">
      <c r="A42" s="154"/>
    </row>
  </sheetData>
  <mergeCells count="28">
    <mergeCell ref="A41:F41"/>
    <mergeCell ref="A21:B21"/>
    <mergeCell ref="A32:I32"/>
    <mergeCell ref="A33:I33"/>
    <mergeCell ref="A34:A36"/>
    <mergeCell ref="E34:E36"/>
    <mergeCell ref="A31:B31"/>
    <mergeCell ref="A26:B26"/>
    <mergeCell ref="A27:B27"/>
    <mergeCell ref="A28:B28"/>
    <mergeCell ref="A29:B29"/>
    <mergeCell ref="A30:B30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30" zoomScaleNormal="130" workbookViewId="0">
      <selection activeCell="A6" sqref="A6:K6"/>
    </sheetView>
  </sheetViews>
  <sheetFormatPr baseColWidth="10" defaultRowHeight="12.75"/>
  <cols>
    <col min="1" max="1" width="16.140625" customWidth="1"/>
    <col min="5" max="5" width="12.85546875" bestFit="1" customWidth="1"/>
    <col min="9" max="9" width="15" bestFit="1" customWidth="1"/>
    <col min="11" max="11" width="11.85546875" customWidth="1"/>
  </cols>
  <sheetData>
    <row r="1" spans="1:11">
      <c r="A1" s="107" t="s">
        <v>432</v>
      </c>
      <c r="B1" s="342" t="s">
        <v>433</v>
      </c>
      <c r="C1" s="342"/>
      <c r="D1" s="342"/>
      <c r="E1" s="342"/>
      <c r="F1" s="342"/>
      <c r="G1" s="342"/>
      <c r="H1" s="342"/>
      <c r="I1" s="342"/>
      <c r="J1" s="342"/>
      <c r="K1" s="342"/>
    </row>
    <row r="2" spans="1:11" ht="13.5" thickBot="1">
      <c r="A2" s="107"/>
    </row>
    <row r="3" spans="1:11" ht="13.5" thickBot="1">
      <c r="A3" s="343" t="s">
        <v>524</v>
      </c>
      <c r="B3" s="344"/>
      <c r="C3" s="344"/>
      <c r="D3" s="344"/>
      <c r="E3" s="344"/>
      <c r="F3" s="344"/>
      <c r="G3" s="344"/>
      <c r="H3" s="344"/>
      <c r="I3" s="344"/>
      <c r="J3" s="344"/>
      <c r="K3" s="345"/>
    </row>
    <row r="4" spans="1:11" ht="13.5" thickBot="1">
      <c r="A4" s="346" t="s">
        <v>434</v>
      </c>
      <c r="B4" s="347"/>
      <c r="C4" s="347"/>
      <c r="D4" s="347"/>
      <c r="E4" s="347"/>
      <c r="F4" s="347"/>
      <c r="G4" s="347"/>
      <c r="H4" s="347"/>
      <c r="I4" s="347"/>
      <c r="J4" s="347"/>
      <c r="K4" s="348"/>
    </row>
    <row r="5" spans="1:11" ht="13.5" thickBot="1">
      <c r="A5" s="346" t="s">
        <v>531</v>
      </c>
      <c r="B5" s="347"/>
      <c r="C5" s="347"/>
      <c r="D5" s="347"/>
      <c r="E5" s="347"/>
      <c r="F5" s="347"/>
      <c r="G5" s="347"/>
      <c r="H5" s="347"/>
      <c r="I5" s="347"/>
      <c r="J5" s="347"/>
      <c r="K5" s="348"/>
    </row>
    <row r="6" spans="1:11" ht="13.5" thickBot="1">
      <c r="A6" s="346" t="s">
        <v>329</v>
      </c>
      <c r="B6" s="347"/>
      <c r="C6" s="347"/>
      <c r="D6" s="347"/>
      <c r="E6" s="347"/>
      <c r="F6" s="347"/>
      <c r="G6" s="347"/>
      <c r="H6" s="347"/>
      <c r="I6" s="347"/>
      <c r="J6" s="347"/>
      <c r="K6" s="348"/>
    </row>
    <row r="7" spans="1:11" ht="62.25" customHeight="1" thickBot="1">
      <c r="A7" s="247" t="s">
        <v>435</v>
      </c>
      <c r="B7" s="248" t="s">
        <v>436</v>
      </c>
      <c r="C7" s="248" t="s">
        <v>437</v>
      </c>
      <c r="D7" s="248" t="s">
        <v>438</v>
      </c>
      <c r="E7" s="248" t="s">
        <v>439</v>
      </c>
      <c r="F7" s="248" t="s">
        <v>440</v>
      </c>
      <c r="G7" s="248" t="s">
        <v>441</v>
      </c>
      <c r="H7" s="248" t="s">
        <v>442</v>
      </c>
      <c r="I7" s="248" t="s">
        <v>515</v>
      </c>
      <c r="J7" s="248" t="s">
        <v>516</v>
      </c>
      <c r="K7" s="248" t="s">
        <v>517</v>
      </c>
    </row>
    <row r="8" spans="1:11">
      <c r="A8" s="155"/>
      <c r="B8" s="156"/>
      <c r="C8" s="156"/>
      <c r="D8" s="156"/>
      <c r="E8" s="156"/>
      <c r="F8" s="156"/>
      <c r="G8" s="156"/>
      <c r="H8" s="156"/>
      <c r="I8" s="156"/>
      <c r="J8" s="156"/>
      <c r="K8" s="156"/>
    </row>
    <row r="9" spans="1:11" ht="24.75">
      <c r="A9" s="157" t="s">
        <v>443</v>
      </c>
      <c r="B9" s="158"/>
      <c r="C9" s="158"/>
      <c r="D9" s="158"/>
      <c r="E9" s="164">
        <f>+E10+E11+E12+E13</f>
        <v>0</v>
      </c>
      <c r="F9" s="158"/>
      <c r="G9" s="158"/>
      <c r="H9" s="158"/>
      <c r="I9" s="164">
        <f t="shared" ref="I9:J9" si="0">+I10+I11+I12+I13</f>
        <v>0</v>
      </c>
      <c r="J9" s="164">
        <f t="shared" si="0"/>
        <v>0</v>
      </c>
      <c r="K9" s="164">
        <f>+K10+K11+K12+K13</f>
        <v>0</v>
      </c>
    </row>
    <row r="10" spans="1:11">
      <c r="A10" s="159" t="s">
        <v>453</v>
      </c>
      <c r="B10" s="166"/>
      <c r="C10" s="166"/>
      <c r="D10" s="167"/>
      <c r="E10" s="169"/>
      <c r="F10" s="168"/>
      <c r="G10" s="167"/>
      <c r="H10" s="167"/>
      <c r="I10" s="169"/>
      <c r="J10" s="225"/>
      <c r="K10" s="165"/>
    </row>
    <row r="11" spans="1:11">
      <c r="A11" s="159" t="s">
        <v>444</v>
      </c>
      <c r="B11" s="158"/>
      <c r="C11" s="158"/>
      <c r="D11" s="158"/>
      <c r="E11" s="158"/>
      <c r="F11" s="158"/>
      <c r="G11" s="158"/>
      <c r="H11" s="158"/>
      <c r="I11" s="170"/>
      <c r="J11" s="158"/>
      <c r="K11" s="158"/>
    </row>
    <row r="12" spans="1:11">
      <c r="A12" s="159" t="s">
        <v>445</v>
      </c>
      <c r="B12" s="158"/>
      <c r="C12" s="158"/>
      <c r="D12" s="158"/>
      <c r="E12" s="158"/>
      <c r="F12" s="158"/>
      <c r="G12" s="158"/>
      <c r="H12" s="158"/>
      <c r="I12" s="171"/>
      <c r="J12" s="158"/>
      <c r="K12" s="158"/>
    </row>
    <row r="13" spans="1:11">
      <c r="A13" s="159" t="s">
        <v>446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</row>
    <row r="14" spans="1:11">
      <c r="A14" s="160"/>
      <c r="B14" s="158"/>
      <c r="C14" s="158"/>
      <c r="D14" s="158"/>
      <c r="E14" s="158"/>
      <c r="F14" s="158"/>
      <c r="G14" s="158"/>
      <c r="H14" s="158"/>
      <c r="I14" s="158"/>
      <c r="J14" s="158"/>
      <c r="K14" s="158"/>
    </row>
    <row r="15" spans="1:11" ht="16.5">
      <c r="A15" s="157" t="s">
        <v>447</v>
      </c>
      <c r="B15" s="158"/>
      <c r="C15" s="158"/>
      <c r="D15" s="158"/>
      <c r="E15" s="163">
        <f>+E16+E17+E18+E19</f>
        <v>0</v>
      </c>
      <c r="F15" s="158"/>
      <c r="G15" s="158"/>
      <c r="H15" s="158"/>
      <c r="I15" s="158"/>
      <c r="J15" s="158"/>
      <c r="K15" s="163">
        <f>+K16+K17+K18+K19</f>
        <v>0</v>
      </c>
    </row>
    <row r="16" spans="1:11">
      <c r="A16" s="159" t="s">
        <v>448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</row>
    <row r="17" spans="1:11">
      <c r="A17" s="159" t="s">
        <v>449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</row>
    <row r="18" spans="1:11">
      <c r="A18" s="159" t="s">
        <v>450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58"/>
    </row>
    <row r="19" spans="1:11">
      <c r="A19" s="159" t="s">
        <v>451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</row>
    <row r="20" spans="1:11">
      <c r="A20" s="160"/>
      <c r="B20" s="158"/>
      <c r="C20" s="158"/>
      <c r="D20" s="158"/>
      <c r="E20" s="158"/>
      <c r="F20" s="158"/>
      <c r="G20" s="158"/>
      <c r="H20" s="158"/>
      <c r="I20" s="158"/>
      <c r="J20" s="158"/>
      <c r="K20" s="158"/>
    </row>
    <row r="21" spans="1:11" ht="41.25">
      <c r="A21" s="157" t="s">
        <v>452</v>
      </c>
      <c r="B21" s="158"/>
      <c r="C21" s="158"/>
      <c r="D21" s="158"/>
      <c r="E21" s="164">
        <f>+E9+E15</f>
        <v>0</v>
      </c>
      <c r="F21" s="158"/>
      <c r="G21" s="158"/>
      <c r="H21" s="158"/>
      <c r="I21" s="158"/>
      <c r="J21" s="158"/>
      <c r="K21" s="164">
        <f>+K9+K15</f>
        <v>0</v>
      </c>
    </row>
    <row r="22" spans="1:11" ht="13.5" thickBot="1">
      <c r="A22" s="161"/>
      <c r="B22" s="162"/>
      <c r="C22" s="162"/>
      <c r="D22" s="162"/>
      <c r="E22" s="162"/>
      <c r="F22" s="162"/>
      <c r="G22" s="162"/>
      <c r="H22" s="162"/>
      <c r="I22" s="162"/>
      <c r="J22" s="162"/>
      <c r="K22" s="162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1" zoomScaleNormal="100" workbookViewId="0">
      <selection activeCell="D8" sqref="D8:G8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99.5703125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customHeight="1">
      <c r="A3" s="65"/>
      <c r="B3" s="65"/>
      <c r="C3" s="65"/>
      <c r="D3" s="351" t="s">
        <v>328</v>
      </c>
      <c r="E3" s="351"/>
      <c r="F3" s="351"/>
      <c r="G3" s="351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352" t="s">
        <v>524</v>
      </c>
      <c r="E5" s="353"/>
      <c r="F5" s="353"/>
      <c r="G5" s="354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355" t="s">
        <v>328</v>
      </c>
      <c r="E6" s="356"/>
      <c r="F6" s="356"/>
      <c r="G6" s="357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358" t="s">
        <v>529</v>
      </c>
      <c r="E7" s="359"/>
      <c r="F7" s="359"/>
      <c r="G7" s="360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361" t="s">
        <v>329</v>
      </c>
      <c r="E8" s="362"/>
      <c r="F8" s="362"/>
      <c r="G8" s="363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249" t="s">
        <v>330</v>
      </c>
      <c r="E10" s="250" t="s">
        <v>368</v>
      </c>
      <c r="F10" s="250" t="s">
        <v>153</v>
      </c>
      <c r="G10" s="250" t="s">
        <v>369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331</v>
      </c>
      <c r="E11" s="80">
        <f>+E12+E13+E14</f>
        <v>471106844</v>
      </c>
      <c r="F11" s="80">
        <f t="shared" ref="F11:G11" si="0">+F12+F13+F14</f>
        <v>113325724.81999999</v>
      </c>
      <c r="G11" s="80">
        <f t="shared" si="0"/>
        <v>113325724.81999999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332</v>
      </c>
      <c r="E12" s="81">
        <f>+E41</f>
        <v>293708064</v>
      </c>
      <c r="F12" s="81">
        <f t="shared" ref="F12:G12" si="1">+F41</f>
        <v>65990417.850000001</v>
      </c>
      <c r="G12" s="81">
        <f t="shared" si="1"/>
        <v>65990417.850000001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333</v>
      </c>
      <c r="E13" s="82">
        <f>+E51</f>
        <v>177398780</v>
      </c>
      <c r="F13" s="82">
        <f t="shared" ref="F13:G13" si="2">+F51</f>
        <v>47335306.969999999</v>
      </c>
      <c r="G13" s="82">
        <f t="shared" si="2"/>
        <v>47335306.969999999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334</v>
      </c>
      <c r="E14" s="82">
        <f>+E38</f>
        <v>0</v>
      </c>
      <c r="F14" s="82">
        <f t="shared" ref="F14:G14" si="3">+F38</f>
        <v>0</v>
      </c>
      <c r="G14" s="82">
        <f t="shared" si="3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335</v>
      </c>
      <c r="E15" s="80">
        <f>+E16+E17</f>
        <v>471106844</v>
      </c>
      <c r="F15" s="80">
        <f t="shared" ref="F15:G15" si="4">+F16+F17</f>
        <v>69810430.99000001</v>
      </c>
      <c r="G15" s="80">
        <f t="shared" si="4"/>
        <v>66701078.99000001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336</v>
      </c>
      <c r="E16" s="82">
        <f>+E45</f>
        <v>293708064</v>
      </c>
      <c r="F16" s="82">
        <f t="shared" ref="F16:G16" si="5">+F45</f>
        <v>41558190.780000001</v>
      </c>
      <c r="G16" s="82">
        <f t="shared" si="5"/>
        <v>38733261.770000011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337</v>
      </c>
      <c r="E17" s="82">
        <f>+E55</f>
        <v>177398780</v>
      </c>
      <c r="F17" s="82">
        <f t="shared" ref="F17:G17" si="6">+F55</f>
        <v>28252240.210000001</v>
      </c>
      <c r="G17" s="82">
        <f t="shared" si="6"/>
        <v>27967817.219999999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338</v>
      </c>
      <c r="E18" s="252">
        <f>+E19+E20</f>
        <v>0</v>
      </c>
      <c r="F18" s="80">
        <f t="shared" ref="F18:G18" si="7">+F19+F20</f>
        <v>0</v>
      </c>
      <c r="G18" s="80">
        <f t="shared" si="7"/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339</v>
      </c>
      <c r="E19" s="253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340</v>
      </c>
      <c r="E20" s="253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341</v>
      </c>
      <c r="E21" s="80">
        <f>+E11-E15+E18</f>
        <v>0</v>
      </c>
      <c r="F21" s="80">
        <f t="shared" ref="F21" si="8">+F11-F15+F18</f>
        <v>43515293.829999983</v>
      </c>
      <c r="G21" s="80">
        <f>+G11-G15+G18</f>
        <v>46624645.829999983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342</v>
      </c>
      <c r="E22" s="80">
        <f>+E21-E38</f>
        <v>0</v>
      </c>
      <c r="F22" s="80">
        <f t="shared" ref="F22:G22" si="9">+F21-F38</f>
        <v>43515293.829999983</v>
      </c>
      <c r="G22" s="80">
        <f t="shared" si="9"/>
        <v>46624645.829999983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343</v>
      </c>
      <c r="E23" s="83">
        <f>+E22-E18</f>
        <v>0</v>
      </c>
      <c r="F23" s="83">
        <f t="shared" ref="F23:G23" si="10">+F22-F18</f>
        <v>43515293.829999983</v>
      </c>
      <c r="G23" s="83">
        <f t="shared" si="10"/>
        <v>46624645.829999983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249" t="s">
        <v>128</v>
      </c>
      <c r="E25" s="251" t="s">
        <v>150</v>
      </c>
      <c r="F25" s="251" t="s">
        <v>153</v>
      </c>
      <c r="G25" s="251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344</v>
      </c>
      <c r="E26" s="80">
        <f>+E27+E28</f>
        <v>0</v>
      </c>
      <c r="F26" s="80">
        <f t="shared" ref="F26:G26" si="11">+F27+F28</f>
        <v>0</v>
      </c>
      <c r="G26" s="80">
        <f t="shared" si="11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345</v>
      </c>
      <c r="E27" s="82">
        <f>+'F6a. EAEPE OG'!D75-'F6a. EAEPE OG'!D76</f>
        <v>0</v>
      </c>
      <c r="F27" s="82">
        <v>0</v>
      </c>
      <c r="G27" s="82"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346</v>
      </c>
      <c r="E28" s="82">
        <f>+'F6a. EAEPE OG'!D147</f>
        <v>0</v>
      </c>
      <c r="F28" s="82">
        <f>+'F6a. EAEPE OG'!G148</f>
        <v>0</v>
      </c>
      <c r="G28" s="82">
        <f>+'F6a. EAEPE OG'!H148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347</v>
      </c>
      <c r="E29" s="83">
        <f>+E23+E26</f>
        <v>0</v>
      </c>
      <c r="F29" s="83">
        <f t="shared" ref="F29:G29" si="12">+F23+F26</f>
        <v>43515293.829999983</v>
      </c>
      <c r="G29" s="83">
        <f t="shared" si="12"/>
        <v>46624645.829999983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249" t="s">
        <v>128</v>
      </c>
      <c r="E31" s="250" t="s">
        <v>348</v>
      </c>
      <c r="F31" s="250" t="s">
        <v>153</v>
      </c>
      <c r="G31" s="250" t="s">
        <v>370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349</v>
      </c>
      <c r="E32" s="87">
        <f>+E33+E34</f>
        <v>0</v>
      </c>
      <c r="F32" s="87">
        <f t="shared" ref="F32:G32" si="13">+F33+F34</f>
        <v>0</v>
      </c>
      <c r="G32" s="87">
        <f t="shared" si="13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350</v>
      </c>
      <c r="E33" s="84">
        <f>+'F5. EAID'!B68</f>
        <v>0</v>
      </c>
      <c r="F33" s="84">
        <f>+'F5. EAID'!E68</f>
        <v>0</v>
      </c>
      <c r="G33" s="84">
        <f>+'F5. EAID'!F68</f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351</v>
      </c>
      <c r="E34" s="84">
        <f>+'F5. EAID'!B69</f>
        <v>0</v>
      </c>
      <c r="F34" s="84">
        <f>+'F5. EAID'!E69</f>
        <v>0</v>
      </c>
      <c r="G34" s="84">
        <f>+'F5. EAID'!F69</f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352</v>
      </c>
      <c r="E35" s="87">
        <f>+E36+E37</f>
        <v>0</v>
      </c>
      <c r="F35" s="87">
        <f t="shared" ref="F35" si="14">+F36+F37</f>
        <v>0</v>
      </c>
      <c r="G35" s="87">
        <f t="shared" ref="G35" si="15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353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354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355</v>
      </c>
      <c r="E38" s="88">
        <f>+E32-E35</f>
        <v>0</v>
      </c>
      <c r="F38" s="88">
        <f t="shared" ref="F38:G38" si="16">+F32-F35</f>
        <v>0</v>
      </c>
      <c r="G38" s="88">
        <f t="shared" si="16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249" t="s">
        <v>128</v>
      </c>
      <c r="E40" s="250" t="s">
        <v>348</v>
      </c>
      <c r="F40" s="250" t="s">
        <v>153</v>
      </c>
      <c r="G40" s="250" t="s">
        <v>370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356</v>
      </c>
      <c r="E41" s="84">
        <f>+'F5. EAID'!B41</f>
        <v>293708064</v>
      </c>
      <c r="F41" s="84">
        <f>+'F5. EAID'!E41</f>
        <v>65990417.850000001</v>
      </c>
      <c r="G41" s="84">
        <f>+'F5. EAID'!F41</f>
        <v>65990417.850000001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357</v>
      </c>
      <c r="E42" s="89">
        <f>+E43-E44</f>
        <v>0</v>
      </c>
      <c r="F42" s="89">
        <f t="shared" ref="F42:G42" si="17">+F43-F44</f>
        <v>0</v>
      </c>
      <c r="G42" s="89">
        <f t="shared" si="17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350</v>
      </c>
      <c r="E43" s="84">
        <f>+'F5. EAID'!B68</f>
        <v>0</v>
      </c>
      <c r="F43" s="84">
        <f>+'F5. EAID'!E68</f>
        <v>0</v>
      </c>
      <c r="G43" s="84">
        <f>+'F5. EAID'!F68</f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353</v>
      </c>
      <c r="E44" s="84">
        <f>+E36</f>
        <v>0</v>
      </c>
      <c r="F44" s="84">
        <f t="shared" ref="F44:G44" si="18">+F36</f>
        <v>0</v>
      </c>
      <c r="G44" s="84">
        <f t="shared" si="18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336</v>
      </c>
      <c r="E45" s="84">
        <f>+'F6a. EAEPE OG'!D10-'F6a. EAEPE OG'!D76</f>
        <v>293708064</v>
      </c>
      <c r="F45" s="84">
        <f>+'F6a. EAEPE OG'!G10-'F6a. EAEPE OG'!G76</f>
        <v>41558190.780000001</v>
      </c>
      <c r="G45" s="84">
        <f>+'F6a. EAEPE OG'!H10-'F6a. EAEPE OG'!H76</f>
        <v>38733261.770000011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339</v>
      </c>
      <c r="E46" s="254">
        <v>0</v>
      </c>
      <c r="F46" s="84">
        <v>0</v>
      </c>
      <c r="G46" s="84"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358</v>
      </c>
      <c r="E47" s="87">
        <f>+E41+E42-E45+E46</f>
        <v>0</v>
      </c>
      <c r="F47" s="87">
        <f>+F41+F42-F45+F46</f>
        <v>24432227.07</v>
      </c>
      <c r="G47" s="87">
        <f>+G41+G42-G45+G46</f>
        <v>27257156.079999991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359</v>
      </c>
      <c r="E48" s="88">
        <f t="shared" ref="E48" si="19">+E47-E42</f>
        <v>0</v>
      </c>
      <c r="F48" s="88">
        <f>+F47-F42</f>
        <v>24432227.07</v>
      </c>
      <c r="G48" s="88">
        <f t="shared" ref="G48" si="20">+G47-G42</f>
        <v>27257156.079999991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249" t="s">
        <v>128</v>
      </c>
      <c r="E50" s="250" t="s">
        <v>348</v>
      </c>
      <c r="F50" s="250" t="s">
        <v>153</v>
      </c>
      <c r="G50" s="250" t="s">
        <v>370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333</v>
      </c>
      <c r="E51" s="84">
        <f>+'F5. EAID'!B63</f>
        <v>177398780</v>
      </c>
      <c r="F51" s="84">
        <f>+'F5. EAID'!E63</f>
        <v>47335306.969999999</v>
      </c>
      <c r="G51" s="84">
        <f>+'F5. EAID'!F63</f>
        <v>47335306.969999999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360</v>
      </c>
      <c r="E52" s="89">
        <f>+E53-E54</f>
        <v>0</v>
      </c>
      <c r="F52" s="89">
        <f t="shared" ref="F52:G52" si="21">+F53-F54</f>
        <v>0</v>
      </c>
      <c r="G52" s="89">
        <f t="shared" si="21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351</v>
      </c>
      <c r="E53" s="84">
        <f>+'F5. EAID'!B69</f>
        <v>0</v>
      </c>
      <c r="F53" s="84">
        <f>+'F5. EAID'!E69</f>
        <v>0</v>
      </c>
      <c r="G53" s="84">
        <f>+'F5. EAID'!F69</f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354</v>
      </c>
      <c r="E54" s="84">
        <f>+E37</f>
        <v>0</v>
      </c>
      <c r="F54" s="84">
        <f>+F37</f>
        <v>0</v>
      </c>
      <c r="G54" s="84">
        <f>+G37</f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361</v>
      </c>
      <c r="E55" s="84">
        <f>+'F6a. EAEPE OG'!D83-'F6a. EAEPE OG'!D149</f>
        <v>177398780</v>
      </c>
      <c r="F55" s="84">
        <f>+'F6a. EAEPE OG'!G83-'F6a. EAEPE OG'!G149</f>
        <v>28252240.210000001</v>
      </c>
      <c r="G55" s="84">
        <f>+'F6a. EAEPE OG'!H83-'F6a. EAEPE OG'!H149</f>
        <v>27967817.219999999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340</v>
      </c>
      <c r="E56" s="254">
        <v>0</v>
      </c>
      <c r="F56" s="84">
        <v>0</v>
      </c>
      <c r="G56" s="84"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362</v>
      </c>
      <c r="E57" s="87">
        <f>+E51+E52-E55+E56</f>
        <v>0</v>
      </c>
      <c r="F57" s="87">
        <f t="shared" ref="F57:G57" si="22">+F51+F52-F55+F56</f>
        <v>19083066.759999998</v>
      </c>
      <c r="G57" s="87">
        <f t="shared" si="22"/>
        <v>19367489.75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363</v>
      </c>
      <c r="E58" s="88">
        <f>+E57-E52</f>
        <v>0</v>
      </c>
      <c r="F58" s="88">
        <f t="shared" ref="F58:G58" si="23">+F57-F52</f>
        <v>19083066.759999998</v>
      </c>
      <c r="G58" s="88">
        <f t="shared" si="23"/>
        <v>19367489.75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349" t="s">
        <v>364</v>
      </c>
      <c r="E60" s="349"/>
      <c r="F60" s="349"/>
      <c r="G60" s="349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349" t="s">
        <v>365</v>
      </c>
      <c r="E61" s="349"/>
      <c r="F61" s="349"/>
      <c r="G61" s="349"/>
      <c r="H61" s="350"/>
      <c r="I61" s="349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 t="s">
        <v>523</v>
      </c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3" orientation="portrait" r:id="rId1"/>
  <ignoredErrors>
    <ignoredError sqref="E11:G11 E21:G23 E26:G26 E29:G29 E35:G35 E32:G32 E38:G38 E47:G48 F42:G42 E15:G15 E18:G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C18" sqref="C18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6" bestFit="1" customWidth="1"/>
  </cols>
  <sheetData>
    <row r="1" spans="1:8" ht="15.75" customHeight="1">
      <c r="A1" s="367" t="s">
        <v>258</v>
      </c>
      <c r="B1" s="367"/>
      <c r="C1" s="367"/>
      <c r="D1" s="367"/>
      <c r="E1" s="367"/>
      <c r="F1" s="367"/>
      <c r="G1" s="367"/>
    </row>
    <row r="2" spans="1:8" ht="15">
      <c r="A2" s="378" t="s">
        <v>524</v>
      </c>
      <c r="B2" s="379"/>
      <c r="C2" s="379"/>
      <c r="D2" s="379"/>
      <c r="E2" s="379"/>
      <c r="F2" s="379"/>
      <c r="G2" s="380"/>
    </row>
    <row r="3" spans="1:8" ht="15">
      <c r="A3" s="377" t="s">
        <v>259</v>
      </c>
      <c r="B3" s="375"/>
      <c r="C3" s="375"/>
      <c r="D3" s="375"/>
      <c r="E3" s="375"/>
      <c r="F3" s="375"/>
      <c r="G3" s="376"/>
    </row>
    <row r="4" spans="1:8" ht="15">
      <c r="A4" s="374" t="str">
        <f>+'F3. IAODF'!A5:K5</f>
        <v>Del 1 de enero al 31 de marzo de 2021</v>
      </c>
      <c r="B4" s="375"/>
      <c r="C4" s="375"/>
      <c r="D4" s="375"/>
      <c r="E4" s="375"/>
      <c r="F4" s="375"/>
      <c r="G4" s="376"/>
    </row>
    <row r="5" spans="1:8" ht="15">
      <c r="A5" s="371" t="s">
        <v>4</v>
      </c>
      <c r="B5" s="372"/>
      <c r="C5" s="372"/>
      <c r="D5" s="372"/>
      <c r="E5" s="372"/>
      <c r="F5" s="372"/>
      <c r="G5" s="373"/>
    </row>
    <row r="6" spans="1:8" s="199" customFormat="1" ht="8.25" customHeight="1">
      <c r="A6" s="224"/>
      <c r="B6" s="224"/>
      <c r="C6" s="224"/>
      <c r="D6" s="224"/>
      <c r="E6" s="224"/>
      <c r="F6" s="224"/>
      <c r="G6" s="224"/>
    </row>
    <row r="7" spans="1:8" ht="15">
      <c r="A7" s="368" t="s">
        <v>260</v>
      </c>
      <c r="B7" s="370" t="s">
        <v>261</v>
      </c>
      <c r="C7" s="370"/>
      <c r="D7" s="370"/>
      <c r="E7" s="370"/>
      <c r="F7" s="370"/>
      <c r="G7" s="369" t="s">
        <v>262</v>
      </c>
    </row>
    <row r="8" spans="1:8" ht="30">
      <c r="A8" s="368"/>
      <c r="B8" s="256" t="s">
        <v>263</v>
      </c>
      <c r="C8" s="257" t="s">
        <v>151</v>
      </c>
      <c r="D8" s="256" t="s">
        <v>152</v>
      </c>
      <c r="E8" s="256" t="s">
        <v>153</v>
      </c>
      <c r="F8" s="256" t="s">
        <v>264</v>
      </c>
      <c r="G8" s="369"/>
    </row>
    <row r="9" spans="1:8" ht="15">
      <c r="A9" s="90" t="s">
        <v>265</v>
      </c>
      <c r="B9" s="97"/>
      <c r="C9" s="97"/>
      <c r="D9" s="97"/>
      <c r="E9" s="97"/>
      <c r="F9" s="97"/>
      <c r="G9" s="97"/>
    </row>
    <row r="10" spans="1:8" ht="15">
      <c r="A10" s="91" t="s">
        <v>266</v>
      </c>
      <c r="B10" s="98"/>
      <c r="C10" s="98"/>
      <c r="D10" s="98"/>
      <c r="E10" s="98"/>
      <c r="F10" s="98"/>
      <c r="G10" s="98"/>
    </row>
    <row r="11" spans="1:8" ht="15">
      <c r="A11" s="91" t="s">
        <v>267</v>
      </c>
      <c r="B11" s="98"/>
      <c r="C11" s="98"/>
      <c r="D11" s="98"/>
      <c r="E11" s="98"/>
      <c r="F11" s="98"/>
      <c r="G11" s="98"/>
    </row>
    <row r="12" spans="1:8" ht="15">
      <c r="A12" s="91" t="s">
        <v>268</v>
      </c>
      <c r="B12" s="98"/>
      <c r="C12" s="98"/>
      <c r="D12" s="98"/>
      <c r="E12" s="98"/>
      <c r="F12" s="98"/>
      <c r="G12" s="98"/>
    </row>
    <row r="13" spans="1:8" ht="15">
      <c r="A13" s="91" t="s">
        <v>269</v>
      </c>
      <c r="B13" s="98"/>
      <c r="C13" s="98"/>
      <c r="D13" s="98"/>
      <c r="E13" s="98"/>
      <c r="F13" s="98"/>
      <c r="G13" s="98"/>
    </row>
    <row r="14" spans="1:8" ht="15">
      <c r="A14" s="91" t="s">
        <v>270</v>
      </c>
      <c r="B14" s="98"/>
      <c r="C14" s="98">
        <v>10857.65</v>
      </c>
      <c r="D14" s="98">
        <f>+B14+C14</f>
        <v>10857.65</v>
      </c>
      <c r="E14" s="98">
        <v>15188.74</v>
      </c>
      <c r="F14" s="98">
        <v>15188.74</v>
      </c>
      <c r="G14" s="98">
        <f>+F14-B14</f>
        <v>15188.74</v>
      </c>
    </row>
    <row r="15" spans="1:8" ht="15">
      <c r="A15" s="91" t="s">
        <v>271</v>
      </c>
      <c r="B15" s="98"/>
      <c r="C15" s="98"/>
      <c r="D15" s="98"/>
      <c r="E15" s="98"/>
      <c r="F15" s="98"/>
      <c r="G15" s="98"/>
    </row>
    <row r="16" spans="1:8" ht="15">
      <c r="A16" s="91" t="s">
        <v>272</v>
      </c>
      <c r="B16" s="98">
        <v>19563619</v>
      </c>
      <c r="C16" s="98">
        <v>7343448.3899999997</v>
      </c>
      <c r="D16" s="98">
        <f>+B16+C16</f>
        <v>26907067.390000001</v>
      </c>
      <c r="E16" s="98">
        <v>4010363.11</v>
      </c>
      <c r="F16" s="98">
        <v>4010363.11</v>
      </c>
      <c r="G16" s="98">
        <f>+F16-B16</f>
        <v>-15553255.890000001</v>
      </c>
      <c r="H16" s="63"/>
    </row>
    <row r="17" spans="1:9" ht="15">
      <c r="A17" s="91" t="s">
        <v>273</v>
      </c>
      <c r="B17" s="98"/>
      <c r="C17" s="98"/>
      <c r="D17" s="98"/>
      <c r="E17" s="98"/>
      <c r="F17" s="98"/>
      <c r="G17" s="98"/>
      <c r="H17" s="63"/>
    </row>
    <row r="18" spans="1:9" ht="15">
      <c r="A18" s="92" t="s">
        <v>274</v>
      </c>
      <c r="B18" s="98"/>
      <c r="C18" s="98"/>
      <c r="D18" s="98"/>
      <c r="E18" s="98"/>
      <c r="F18" s="98"/>
      <c r="G18" s="98"/>
      <c r="H18" s="63"/>
    </row>
    <row r="19" spans="1:9" ht="15">
      <c r="A19" s="92" t="s">
        <v>275</v>
      </c>
      <c r="B19" s="98"/>
      <c r="C19" s="98"/>
      <c r="D19" s="98"/>
      <c r="E19" s="98"/>
      <c r="F19" s="98"/>
      <c r="G19" s="98"/>
      <c r="H19" s="63"/>
    </row>
    <row r="20" spans="1:9" ht="15">
      <c r="A20" s="92" t="s">
        <v>276</v>
      </c>
      <c r="B20" s="98"/>
      <c r="C20" s="98"/>
      <c r="D20" s="98"/>
      <c r="E20" s="98"/>
      <c r="F20" s="98"/>
      <c r="G20" s="98"/>
      <c r="H20" s="63"/>
    </row>
    <row r="21" spans="1:9" ht="15">
      <c r="A21" s="92" t="s">
        <v>277</v>
      </c>
      <c r="B21" s="98"/>
      <c r="C21" s="98"/>
      <c r="D21" s="98"/>
      <c r="E21" s="98"/>
      <c r="F21" s="98"/>
      <c r="G21" s="98"/>
      <c r="H21" s="63"/>
    </row>
    <row r="22" spans="1:9" ht="15">
      <c r="A22" s="92" t="s">
        <v>278</v>
      </c>
      <c r="B22" s="98"/>
      <c r="C22" s="98"/>
      <c r="D22" s="98"/>
      <c r="E22" s="98"/>
      <c r="F22" s="98"/>
      <c r="G22" s="98"/>
      <c r="H22" s="63"/>
    </row>
    <row r="23" spans="1:9" ht="15">
      <c r="A23" s="92" t="s">
        <v>279</v>
      </c>
      <c r="B23" s="98"/>
      <c r="C23" s="98"/>
      <c r="D23" s="98"/>
      <c r="E23" s="98"/>
      <c r="F23" s="98"/>
      <c r="G23" s="98"/>
      <c r="H23" s="63"/>
    </row>
    <row r="24" spans="1:9" ht="15">
      <c r="A24" s="92" t="s">
        <v>280</v>
      </c>
      <c r="B24" s="98"/>
      <c r="C24" s="98"/>
      <c r="D24" s="98"/>
      <c r="E24" s="98"/>
      <c r="F24" s="98"/>
      <c r="G24" s="98"/>
      <c r="H24" s="63"/>
    </row>
    <row r="25" spans="1:9" ht="15">
      <c r="A25" s="92" t="s">
        <v>281</v>
      </c>
      <c r="B25" s="98"/>
      <c r="C25" s="98"/>
      <c r="D25" s="98"/>
      <c r="E25" s="98"/>
      <c r="F25" s="98"/>
      <c r="G25" s="98"/>
      <c r="H25" s="63"/>
    </row>
    <row r="26" spans="1:9" ht="15">
      <c r="A26" s="92" t="s">
        <v>282</v>
      </c>
      <c r="B26" s="98"/>
      <c r="C26" s="98"/>
      <c r="D26" s="98"/>
      <c r="E26" s="98"/>
      <c r="F26" s="98"/>
      <c r="G26" s="98"/>
      <c r="H26" s="63"/>
    </row>
    <row r="27" spans="1:9" ht="15">
      <c r="A27" s="92" t="s">
        <v>283</v>
      </c>
      <c r="B27" s="98"/>
      <c r="C27" s="98"/>
      <c r="D27" s="98"/>
      <c r="E27" s="98"/>
      <c r="F27" s="98"/>
      <c r="G27" s="98"/>
      <c r="H27" s="63"/>
    </row>
    <row r="28" spans="1:9" ht="15">
      <c r="A28" s="92" t="s">
        <v>284</v>
      </c>
      <c r="B28" s="98"/>
      <c r="C28" s="98"/>
      <c r="D28" s="98"/>
      <c r="E28" s="98"/>
      <c r="F28" s="98"/>
      <c r="G28" s="98"/>
      <c r="H28" s="63"/>
    </row>
    <row r="29" spans="1:9" ht="15">
      <c r="A29" s="91" t="s">
        <v>285</v>
      </c>
      <c r="B29" s="98"/>
      <c r="C29" s="98"/>
      <c r="D29" s="98"/>
      <c r="E29" s="98"/>
      <c r="F29" s="98"/>
      <c r="G29" s="98"/>
      <c r="H29" s="64"/>
    </row>
    <row r="30" spans="1:9" ht="15">
      <c r="A30" s="92" t="s">
        <v>286</v>
      </c>
      <c r="B30" s="98"/>
      <c r="C30" s="98"/>
      <c r="D30" s="98"/>
      <c r="E30" s="98"/>
      <c r="F30" s="98"/>
      <c r="G30" s="98"/>
      <c r="H30" s="63"/>
    </row>
    <row r="31" spans="1:9" ht="15">
      <c r="A31" s="92" t="s">
        <v>287</v>
      </c>
      <c r="B31" s="98"/>
      <c r="C31" s="98"/>
      <c r="D31" s="98"/>
      <c r="E31" s="98"/>
      <c r="F31" s="98"/>
      <c r="G31" s="98"/>
      <c r="H31" s="63"/>
    </row>
    <row r="32" spans="1:9" ht="15">
      <c r="A32" s="92" t="s">
        <v>288</v>
      </c>
      <c r="B32" s="98"/>
      <c r="C32" s="98"/>
      <c r="D32" s="98"/>
      <c r="E32" s="98"/>
      <c r="F32" s="98"/>
      <c r="G32" s="98"/>
      <c r="H32" s="63"/>
      <c r="I32" s="63"/>
    </row>
    <row r="33" spans="1:9" ht="15">
      <c r="A33" s="92" t="s">
        <v>289</v>
      </c>
      <c r="B33" s="98"/>
      <c r="C33" s="98"/>
      <c r="D33" s="98"/>
      <c r="E33" s="98"/>
      <c r="F33" s="98"/>
      <c r="G33" s="98"/>
      <c r="H33" s="63"/>
      <c r="I33" s="63"/>
    </row>
    <row r="34" spans="1:9" ht="15">
      <c r="A34" s="92" t="s">
        <v>290</v>
      </c>
      <c r="B34" s="98"/>
      <c r="C34" s="98"/>
      <c r="D34" s="98"/>
      <c r="E34" s="98"/>
      <c r="F34" s="98"/>
      <c r="G34" s="98"/>
      <c r="H34" s="63"/>
      <c r="I34" s="63"/>
    </row>
    <row r="35" spans="1:9" ht="15">
      <c r="A35" s="91" t="s">
        <v>291</v>
      </c>
      <c r="B35" s="98">
        <v>274144445</v>
      </c>
      <c r="C35" s="98">
        <v>0</v>
      </c>
      <c r="D35" s="98">
        <f>+B35+C35</f>
        <v>274144445</v>
      </c>
      <c r="E35" s="98">
        <v>61964866</v>
      </c>
      <c r="F35" s="98">
        <v>61964866</v>
      </c>
      <c r="G35" s="98">
        <f>+F35-B35</f>
        <v>-212179579</v>
      </c>
      <c r="H35" s="63"/>
      <c r="I35" s="63"/>
    </row>
    <row r="36" spans="1:9" ht="15">
      <c r="A36" s="91" t="s">
        <v>292</v>
      </c>
      <c r="B36" s="98"/>
      <c r="C36" s="98"/>
      <c r="D36" s="98"/>
      <c r="E36" s="98"/>
      <c r="F36" s="98"/>
      <c r="G36" s="98"/>
      <c r="H36" s="63"/>
      <c r="I36" s="63"/>
    </row>
    <row r="37" spans="1:9" ht="15">
      <c r="A37" s="92" t="s">
        <v>293</v>
      </c>
      <c r="B37" s="98"/>
      <c r="C37" s="98"/>
      <c r="D37" s="98"/>
      <c r="E37" s="98"/>
      <c r="F37" s="98"/>
      <c r="G37" s="98"/>
      <c r="H37" s="63"/>
      <c r="I37" s="63"/>
    </row>
    <row r="38" spans="1:9" ht="15">
      <c r="A38" s="91" t="s">
        <v>294</v>
      </c>
      <c r="B38" s="98"/>
      <c r="C38" s="98"/>
      <c r="D38" s="98"/>
      <c r="E38" s="98"/>
      <c r="F38" s="98"/>
      <c r="G38" s="98"/>
      <c r="H38" s="63"/>
      <c r="I38" s="63"/>
    </row>
    <row r="39" spans="1:9" ht="15">
      <c r="A39" s="92" t="s">
        <v>295</v>
      </c>
      <c r="B39" s="98"/>
      <c r="C39" s="98"/>
      <c r="D39" s="98"/>
      <c r="E39" s="98"/>
      <c r="F39" s="98"/>
      <c r="G39" s="98"/>
      <c r="H39" s="63"/>
      <c r="I39" s="63"/>
    </row>
    <row r="40" spans="1:9" ht="15">
      <c r="A40" s="92" t="s">
        <v>296</v>
      </c>
      <c r="B40" s="98"/>
      <c r="C40" s="98"/>
      <c r="D40" s="98"/>
      <c r="E40" s="98"/>
      <c r="F40" s="98"/>
      <c r="G40" s="98"/>
      <c r="H40" s="63"/>
      <c r="I40" s="63"/>
    </row>
    <row r="41" spans="1:9" ht="15">
      <c r="A41" s="93" t="s">
        <v>297</v>
      </c>
      <c r="B41" s="99">
        <f>+B10+B11+B12+B13+B14+B15+B16+B17+B29+B35+B36+B38</f>
        <v>293708064</v>
      </c>
      <c r="C41" s="99">
        <f t="shared" ref="C41:G41" si="0">+C10+C11+C12+C13+C14+C15+C16+C17+C29+C35+C36+C38</f>
        <v>7354306.04</v>
      </c>
      <c r="D41" s="99">
        <f t="shared" si="0"/>
        <v>301062370.04000002</v>
      </c>
      <c r="E41" s="99">
        <f t="shared" si="0"/>
        <v>65990417.850000001</v>
      </c>
      <c r="F41" s="99">
        <f t="shared" si="0"/>
        <v>65990417.850000001</v>
      </c>
      <c r="G41" s="99">
        <f t="shared" si="0"/>
        <v>-227717646.15000001</v>
      </c>
      <c r="H41" s="63"/>
      <c r="I41" s="64"/>
    </row>
    <row r="42" spans="1:9" ht="15">
      <c r="A42" s="93" t="s">
        <v>298</v>
      </c>
      <c r="B42" s="255"/>
      <c r="C42" s="255"/>
      <c r="D42" s="255"/>
      <c r="E42" s="255"/>
      <c r="F42" s="255"/>
      <c r="G42" s="255"/>
      <c r="H42" s="63"/>
      <c r="I42" s="63"/>
    </row>
    <row r="43" spans="1:9" ht="15.75" customHeight="1">
      <c r="A43" s="93" t="s">
        <v>299</v>
      </c>
      <c r="B43" s="99">
        <f t="shared" ref="B43:G43" si="1">+B49</f>
        <v>177398780</v>
      </c>
      <c r="C43" s="99">
        <f t="shared" si="1"/>
        <v>0</v>
      </c>
      <c r="D43" s="99">
        <f t="shared" si="1"/>
        <v>177398780</v>
      </c>
      <c r="E43" s="99">
        <f t="shared" si="1"/>
        <v>44349880.960000001</v>
      </c>
      <c r="F43" s="99">
        <f t="shared" si="1"/>
        <v>44349880.960000001</v>
      </c>
      <c r="G43" s="99">
        <f t="shared" si="1"/>
        <v>-133048899.03999999</v>
      </c>
      <c r="H43" s="63"/>
      <c r="I43" s="63"/>
    </row>
    <row r="44" spans="1:9" ht="15">
      <c r="A44" s="91" t="s">
        <v>300</v>
      </c>
      <c r="B44" s="98">
        <f>+B49</f>
        <v>177398780</v>
      </c>
      <c r="C44" s="98">
        <f>+C49</f>
        <v>0</v>
      </c>
      <c r="D44" s="98">
        <f>+B44+C44</f>
        <v>177398780</v>
      </c>
      <c r="E44" s="98">
        <f>+E49</f>
        <v>44349880.960000001</v>
      </c>
      <c r="F44" s="98">
        <f>+F49</f>
        <v>44349880.960000001</v>
      </c>
      <c r="G44" s="98">
        <f>+F44-B44</f>
        <v>-133048899.03999999</v>
      </c>
      <c r="H44" s="63"/>
      <c r="I44" s="63"/>
    </row>
    <row r="45" spans="1:9" ht="15">
      <c r="A45" s="92" t="s">
        <v>301</v>
      </c>
      <c r="B45" s="98"/>
      <c r="C45" s="98"/>
      <c r="D45" s="98"/>
      <c r="E45" s="98"/>
      <c r="F45" s="98"/>
      <c r="G45" s="98"/>
      <c r="H45" s="63"/>
      <c r="I45" s="63"/>
    </row>
    <row r="46" spans="1:9" ht="15">
      <c r="A46" s="92" t="s">
        <v>302</v>
      </c>
      <c r="B46" s="98"/>
      <c r="C46" s="98"/>
      <c r="D46" s="98"/>
      <c r="E46" s="98"/>
      <c r="F46" s="98"/>
      <c r="G46" s="98"/>
      <c r="H46" s="63"/>
      <c r="I46" s="63"/>
    </row>
    <row r="47" spans="1:9" ht="15">
      <c r="A47" s="273" t="s">
        <v>303</v>
      </c>
      <c r="B47" s="274"/>
      <c r="C47" s="274"/>
      <c r="D47" s="274"/>
      <c r="E47" s="274"/>
      <c r="F47" s="274"/>
      <c r="G47" s="274"/>
      <c r="H47" s="63"/>
      <c r="I47" s="63"/>
    </row>
    <row r="48" spans="1:9" ht="30">
      <c r="A48" s="94" t="s">
        <v>304</v>
      </c>
      <c r="B48" s="98"/>
      <c r="C48" s="98"/>
      <c r="D48" s="98"/>
      <c r="E48" s="98"/>
      <c r="F48" s="98"/>
      <c r="G48" s="98"/>
      <c r="H48" s="63"/>
      <c r="I48" s="63"/>
    </row>
    <row r="49" spans="1:9" ht="15">
      <c r="A49" s="280" t="s">
        <v>305</v>
      </c>
      <c r="B49" s="98">
        <v>177398780</v>
      </c>
      <c r="C49" s="98">
        <v>0</v>
      </c>
      <c r="D49" s="98">
        <f>+B49+C49</f>
        <v>177398780</v>
      </c>
      <c r="E49" s="98">
        <v>44349880.960000001</v>
      </c>
      <c r="F49" s="98">
        <v>44349880.960000001</v>
      </c>
      <c r="G49" s="98">
        <f>+F49-B49</f>
        <v>-133048899.03999999</v>
      </c>
      <c r="H49" s="63"/>
      <c r="I49" s="63"/>
    </row>
    <row r="50" spans="1:9" ht="15">
      <c r="A50" s="92" t="s">
        <v>306</v>
      </c>
      <c r="B50" s="98"/>
      <c r="C50" s="98"/>
      <c r="D50" s="98"/>
      <c r="E50" s="98"/>
      <c r="F50" s="98"/>
      <c r="G50" s="98"/>
      <c r="H50" s="63"/>
      <c r="I50" s="63"/>
    </row>
    <row r="51" spans="1:9" ht="15">
      <c r="A51" s="92" t="s">
        <v>307</v>
      </c>
      <c r="B51" s="98"/>
      <c r="C51" s="98"/>
      <c r="D51" s="98"/>
      <c r="E51" s="98"/>
      <c r="F51" s="98"/>
      <c r="G51" s="98"/>
      <c r="H51" s="63"/>
      <c r="I51" s="63"/>
    </row>
    <row r="52" spans="1:9" ht="15">
      <c r="A52" s="92" t="s">
        <v>308</v>
      </c>
      <c r="B52" s="98"/>
      <c r="C52" s="98"/>
      <c r="D52" s="98"/>
      <c r="E52" s="98"/>
      <c r="F52" s="98"/>
      <c r="G52" s="98"/>
      <c r="H52" s="63"/>
      <c r="I52" s="63"/>
    </row>
    <row r="53" spans="1:9" ht="15">
      <c r="A53" s="91" t="s">
        <v>309</v>
      </c>
      <c r="B53" s="98"/>
      <c r="C53" s="98"/>
      <c r="D53" s="98"/>
      <c r="E53" s="98"/>
      <c r="F53" s="98"/>
      <c r="G53" s="98"/>
      <c r="H53" s="63"/>
      <c r="I53" s="63"/>
    </row>
    <row r="54" spans="1:9" ht="15">
      <c r="A54" s="92" t="s">
        <v>310</v>
      </c>
      <c r="B54" s="98"/>
      <c r="C54" s="98"/>
      <c r="D54" s="98"/>
      <c r="E54" s="98"/>
      <c r="F54" s="98"/>
      <c r="G54" s="98"/>
      <c r="H54" s="63"/>
      <c r="I54" s="63"/>
    </row>
    <row r="55" spans="1:9" ht="15">
      <c r="A55" s="92" t="s">
        <v>311</v>
      </c>
      <c r="B55" s="98"/>
      <c r="C55" s="98"/>
      <c r="D55" s="98"/>
      <c r="E55" s="98"/>
      <c r="F55" s="98"/>
      <c r="G55" s="98"/>
      <c r="H55" s="63"/>
      <c r="I55" s="63"/>
    </row>
    <row r="56" spans="1:9" ht="15">
      <c r="A56" s="92" t="s">
        <v>312</v>
      </c>
      <c r="B56" s="98"/>
      <c r="C56" s="98"/>
      <c r="D56" s="98"/>
      <c r="E56" s="98"/>
      <c r="F56" s="98"/>
      <c r="G56" s="98"/>
      <c r="H56" s="63"/>
      <c r="I56" s="63"/>
    </row>
    <row r="57" spans="1:9" ht="15">
      <c r="A57" s="92" t="s">
        <v>313</v>
      </c>
      <c r="B57" s="98"/>
      <c r="C57" s="98"/>
      <c r="D57" s="98"/>
      <c r="E57" s="98"/>
      <c r="F57" s="98"/>
      <c r="G57" s="98"/>
      <c r="H57" s="63"/>
      <c r="I57" s="63"/>
    </row>
    <row r="58" spans="1:9" ht="15">
      <c r="A58" s="91" t="s">
        <v>314</v>
      </c>
      <c r="B58" s="98"/>
      <c r="C58" s="98"/>
      <c r="D58" s="98"/>
      <c r="E58" s="98"/>
      <c r="F58" s="98"/>
      <c r="G58" s="98"/>
      <c r="H58" s="63"/>
      <c r="I58" s="63"/>
    </row>
    <row r="59" spans="1:9" ht="15">
      <c r="A59" s="92" t="s">
        <v>315</v>
      </c>
      <c r="B59" s="98"/>
      <c r="C59" s="98"/>
      <c r="D59" s="98"/>
      <c r="E59" s="98"/>
      <c r="F59" s="98"/>
      <c r="G59" s="98"/>
      <c r="H59" s="63"/>
      <c r="I59" s="63"/>
    </row>
    <row r="60" spans="1:9" ht="15">
      <c r="A60" s="92" t="s">
        <v>316</v>
      </c>
      <c r="B60" s="98"/>
      <c r="C60" s="98"/>
      <c r="D60" s="98"/>
      <c r="E60" s="98"/>
      <c r="F60" s="98"/>
      <c r="G60" s="98"/>
      <c r="H60" s="63"/>
      <c r="I60" s="63"/>
    </row>
    <row r="61" spans="1:9" ht="15">
      <c r="A61" s="91" t="s">
        <v>317</v>
      </c>
      <c r="B61" s="98"/>
      <c r="C61" s="98"/>
      <c r="D61" s="98"/>
      <c r="E61" s="98"/>
      <c r="F61" s="98"/>
      <c r="G61" s="98"/>
      <c r="H61" s="63"/>
      <c r="I61" s="63"/>
    </row>
    <row r="62" spans="1:9" ht="15">
      <c r="A62" s="91" t="s">
        <v>318</v>
      </c>
      <c r="B62" s="98">
        <v>0</v>
      </c>
      <c r="C62" s="98">
        <v>5016023.6100000003</v>
      </c>
      <c r="D62" s="98">
        <f>+B62+C62</f>
        <v>5016023.6100000003</v>
      </c>
      <c r="E62" s="98">
        <v>2985426.01</v>
      </c>
      <c r="F62" s="98">
        <v>2985426.01</v>
      </c>
      <c r="G62" s="98">
        <f>+F62-B62</f>
        <v>2985426.01</v>
      </c>
      <c r="H62" s="63"/>
      <c r="I62" s="63"/>
    </row>
    <row r="63" spans="1:9" ht="15">
      <c r="A63" s="93" t="s">
        <v>319</v>
      </c>
      <c r="B63" s="99">
        <f>+B44+B53+B58+B61+B62</f>
        <v>177398780</v>
      </c>
      <c r="C63" s="99">
        <f>+C44+C53+C58+C61+C62</f>
        <v>5016023.6100000003</v>
      </c>
      <c r="D63" s="99">
        <f t="shared" ref="D63:G63" si="2">+D44+D53+D58+D61+D62</f>
        <v>182414803.61000001</v>
      </c>
      <c r="E63" s="99">
        <f t="shared" si="2"/>
        <v>47335306.969999999</v>
      </c>
      <c r="F63" s="99">
        <f t="shared" si="2"/>
        <v>47335306.969999999</v>
      </c>
      <c r="G63" s="99">
        <f t="shared" si="2"/>
        <v>-130063473.02999999</v>
      </c>
      <c r="H63" s="63"/>
      <c r="I63" s="64"/>
    </row>
    <row r="64" spans="1:9" ht="15">
      <c r="A64" s="93" t="s">
        <v>320</v>
      </c>
      <c r="B64" s="99"/>
      <c r="C64" s="99"/>
      <c r="D64" s="99"/>
      <c r="E64" s="99"/>
      <c r="F64" s="99"/>
      <c r="G64" s="99"/>
      <c r="H64" s="63"/>
      <c r="I64" s="64"/>
    </row>
    <row r="65" spans="1:9" ht="15">
      <c r="A65" s="91" t="s">
        <v>321</v>
      </c>
      <c r="B65" s="100"/>
      <c r="C65" s="100"/>
      <c r="D65" s="100"/>
      <c r="E65" s="100"/>
      <c r="F65" s="100"/>
      <c r="G65" s="100"/>
      <c r="H65" s="63"/>
      <c r="I65" s="63"/>
    </row>
    <row r="66" spans="1:9" ht="15">
      <c r="A66" s="93" t="s">
        <v>322</v>
      </c>
      <c r="B66" s="99">
        <f>+B63+B41</f>
        <v>471106844</v>
      </c>
      <c r="C66" s="99">
        <f>+C63+C41</f>
        <v>12370329.65</v>
      </c>
      <c r="D66" s="99">
        <f>+D63+D41</f>
        <v>483477173.65000004</v>
      </c>
      <c r="E66" s="99">
        <f t="shared" ref="E66:G66" si="3">+E63+E41</f>
        <v>113325724.81999999</v>
      </c>
      <c r="F66" s="99">
        <f t="shared" si="3"/>
        <v>113325724.81999999</v>
      </c>
      <c r="G66" s="99">
        <f t="shared" si="3"/>
        <v>-357781119.18000001</v>
      </c>
      <c r="H66" s="63"/>
      <c r="I66" s="64"/>
    </row>
    <row r="67" spans="1:9" ht="15">
      <c r="A67" s="95" t="s">
        <v>323</v>
      </c>
      <c r="B67" s="98"/>
      <c r="C67" s="98"/>
      <c r="D67" s="98"/>
      <c r="E67" s="98"/>
      <c r="F67" s="98"/>
      <c r="G67" s="98"/>
      <c r="H67" s="63"/>
      <c r="I67" s="64"/>
    </row>
    <row r="68" spans="1:9" ht="15">
      <c r="A68" s="93" t="s">
        <v>324</v>
      </c>
      <c r="B68" s="99"/>
      <c r="C68" s="99"/>
      <c r="D68" s="99"/>
      <c r="E68" s="99"/>
      <c r="F68" s="99"/>
      <c r="G68" s="99"/>
      <c r="H68" s="63"/>
      <c r="I68" s="63"/>
    </row>
    <row r="69" spans="1:9" ht="15">
      <c r="A69" s="93" t="s">
        <v>325</v>
      </c>
      <c r="B69" s="99"/>
      <c r="C69" s="99"/>
      <c r="D69" s="99"/>
      <c r="E69" s="99"/>
      <c r="F69" s="99"/>
      <c r="G69" s="99"/>
      <c r="H69" s="63"/>
      <c r="I69" s="63"/>
    </row>
    <row r="70" spans="1:9" ht="15">
      <c r="A70" s="96" t="s">
        <v>326</v>
      </c>
      <c r="B70" s="101"/>
      <c r="C70" s="101"/>
      <c r="D70" s="101"/>
      <c r="E70" s="101"/>
      <c r="F70" s="101"/>
      <c r="G70" s="101"/>
      <c r="H70" s="63"/>
      <c r="I70" s="63"/>
    </row>
    <row r="71" spans="1:9" ht="29.25" customHeight="1">
      <c r="A71" s="365" t="s">
        <v>327</v>
      </c>
      <c r="B71" s="365"/>
      <c r="C71" s="365"/>
      <c r="D71" s="365"/>
      <c r="E71" s="365"/>
      <c r="F71" s="365"/>
      <c r="G71" s="365"/>
      <c r="H71" s="63"/>
      <c r="I71" s="63"/>
    </row>
    <row r="72" spans="1:9" ht="15">
      <c r="A72" s="366" t="s">
        <v>520</v>
      </c>
      <c r="B72" s="365"/>
      <c r="C72" s="365"/>
      <c r="D72" s="365"/>
      <c r="E72" s="365"/>
      <c r="F72" s="365"/>
      <c r="G72" s="365"/>
    </row>
    <row r="73" spans="1:9" ht="27.75" customHeight="1">
      <c r="A73" s="364" t="s">
        <v>522</v>
      </c>
      <c r="B73" s="365"/>
      <c r="C73" s="365"/>
      <c r="D73" s="365"/>
      <c r="E73" s="365"/>
      <c r="F73" s="365"/>
      <c r="G73" s="365"/>
    </row>
  </sheetData>
  <mergeCells count="11">
    <mergeCell ref="A73:G73"/>
    <mergeCell ref="A72:G72"/>
    <mergeCell ref="A71:G71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9" fitToHeight="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zoomScale="110" zoomScaleNormal="110" workbookViewId="0">
      <selection activeCell="H156" sqref="H156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</cols>
  <sheetData>
    <row r="1" spans="1:9" ht="9" customHeight="1">
      <c r="A1" s="47"/>
      <c r="B1" s="47"/>
      <c r="C1" s="47"/>
      <c r="D1" s="47"/>
      <c r="E1" s="47"/>
      <c r="F1" s="47"/>
      <c r="G1" s="47"/>
      <c r="H1" s="47"/>
      <c r="I1" s="47"/>
    </row>
    <row r="2" spans="1:9" ht="15">
      <c r="A2" s="47"/>
      <c r="B2" s="381" t="s">
        <v>524</v>
      </c>
      <c r="C2" s="382"/>
      <c r="D2" s="382"/>
      <c r="E2" s="382"/>
      <c r="F2" s="382"/>
      <c r="G2" s="382"/>
      <c r="H2" s="382"/>
      <c r="I2" s="383"/>
    </row>
    <row r="3" spans="1:9" ht="15">
      <c r="A3" s="47"/>
      <c r="B3" s="384" t="s">
        <v>366</v>
      </c>
      <c r="C3" s="385"/>
      <c r="D3" s="385"/>
      <c r="E3" s="385"/>
      <c r="F3" s="385"/>
      <c r="G3" s="385"/>
      <c r="H3" s="385"/>
      <c r="I3" s="386"/>
    </row>
    <row r="4" spans="1:9" ht="15">
      <c r="A4" s="47"/>
      <c r="B4" s="387" t="s">
        <v>367</v>
      </c>
      <c r="C4" s="388"/>
      <c r="D4" s="388"/>
      <c r="E4" s="388"/>
      <c r="F4" s="388"/>
      <c r="G4" s="388"/>
      <c r="H4" s="388"/>
      <c r="I4" s="389"/>
    </row>
    <row r="5" spans="1:9" ht="15">
      <c r="A5" s="47"/>
      <c r="B5" s="390" t="s">
        <v>531</v>
      </c>
      <c r="C5" s="391"/>
      <c r="D5" s="391"/>
      <c r="E5" s="391"/>
      <c r="F5" s="391"/>
      <c r="G5" s="391"/>
      <c r="H5" s="391"/>
      <c r="I5" s="392"/>
    </row>
    <row r="6" spans="1:9" s="199" customFormat="1" ht="7.5" customHeight="1">
      <c r="A6" s="222"/>
      <c r="B6" s="223"/>
      <c r="C6" s="223"/>
      <c r="D6" s="223"/>
      <c r="E6" s="223"/>
      <c r="F6" s="223"/>
      <c r="G6" s="223"/>
      <c r="H6" s="223"/>
      <c r="I6" s="223"/>
    </row>
    <row r="7" spans="1:9" ht="15">
      <c r="A7" s="47"/>
      <c r="B7" s="393" t="s">
        <v>128</v>
      </c>
      <c r="C7" s="394"/>
      <c r="D7" s="399"/>
      <c r="E7" s="399"/>
      <c r="F7" s="399"/>
      <c r="G7" s="399"/>
      <c r="H7" s="400"/>
      <c r="I7" s="401" t="s">
        <v>149</v>
      </c>
    </row>
    <row r="8" spans="1:9" ht="30">
      <c r="A8" s="47"/>
      <c r="B8" s="395"/>
      <c r="C8" s="396"/>
      <c r="D8" s="258" t="s">
        <v>150</v>
      </c>
      <c r="E8" s="259" t="s">
        <v>151</v>
      </c>
      <c r="F8" s="258" t="s">
        <v>152</v>
      </c>
      <c r="G8" s="258" t="s">
        <v>153</v>
      </c>
      <c r="H8" s="258" t="s">
        <v>154</v>
      </c>
      <c r="I8" s="402"/>
    </row>
    <row r="9" spans="1:9" ht="15">
      <c r="A9" s="47"/>
      <c r="B9" s="397"/>
      <c r="C9" s="398"/>
      <c r="D9" s="258">
        <v>1</v>
      </c>
      <c r="E9" s="259">
        <v>2</v>
      </c>
      <c r="F9" s="258" t="s">
        <v>155</v>
      </c>
      <c r="G9" s="258">
        <v>4</v>
      </c>
      <c r="H9" s="258">
        <v>5</v>
      </c>
      <c r="I9" s="260" t="s">
        <v>156</v>
      </c>
    </row>
    <row r="10" spans="1:9" ht="15">
      <c r="A10" s="48"/>
      <c r="B10" s="49" t="s">
        <v>222</v>
      </c>
      <c r="C10" s="50"/>
      <c r="D10" s="282">
        <f>+D11+D19+D29+D39+D49+D59+D63+D71+D75</f>
        <v>293708064</v>
      </c>
      <c r="E10" s="282">
        <f t="shared" ref="E10:I10" si="0">+E11+E19+E29+E39+E49+E59+E63+E71+E75</f>
        <v>7354306.0399999982</v>
      </c>
      <c r="F10" s="282">
        <f t="shared" si="0"/>
        <v>301062370.04000002</v>
      </c>
      <c r="G10" s="282">
        <f t="shared" si="0"/>
        <v>41558190.780000001</v>
      </c>
      <c r="H10" s="282">
        <f t="shared" si="0"/>
        <v>38733261.770000011</v>
      </c>
      <c r="I10" s="282">
        <f t="shared" si="0"/>
        <v>259504179.25999999</v>
      </c>
    </row>
    <row r="11" spans="1:9" ht="15">
      <c r="A11" s="51"/>
      <c r="B11" s="52" t="s">
        <v>221</v>
      </c>
      <c r="C11" s="53"/>
      <c r="D11" s="283">
        <f>SUM(D12:D18)</f>
        <v>170737966.94999999</v>
      </c>
      <c r="E11" s="283">
        <f t="shared" ref="E11:I11" si="1">SUM(E12:E18)</f>
        <v>-95445.730000000447</v>
      </c>
      <c r="F11" s="283">
        <f t="shared" si="1"/>
        <v>170642521.22</v>
      </c>
      <c r="G11" s="283">
        <f t="shared" si="1"/>
        <v>28816958.870000001</v>
      </c>
      <c r="H11" s="283">
        <f t="shared" si="1"/>
        <v>28680727.120000001</v>
      </c>
      <c r="I11" s="283">
        <f t="shared" si="1"/>
        <v>141825562.34999999</v>
      </c>
    </row>
    <row r="12" spans="1:9" ht="15">
      <c r="A12" s="47"/>
      <c r="B12" s="61" t="s">
        <v>6</v>
      </c>
      <c r="C12" s="54" t="s">
        <v>157</v>
      </c>
      <c r="D12" s="284">
        <v>70431353.140000001</v>
      </c>
      <c r="E12" s="284">
        <v>0</v>
      </c>
      <c r="F12" s="284">
        <f>+D12+E12</f>
        <v>70431353.140000001</v>
      </c>
      <c r="G12" s="284">
        <v>0</v>
      </c>
      <c r="H12" s="284">
        <v>0</v>
      </c>
      <c r="I12" s="284">
        <f t="shared" ref="I12:I76" si="2">+F12-G12</f>
        <v>70431353.140000001</v>
      </c>
    </row>
    <row r="13" spans="1:9" ht="15">
      <c r="A13" s="47"/>
      <c r="B13" s="61" t="s">
        <v>7</v>
      </c>
      <c r="C13" s="54" t="s">
        <v>158</v>
      </c>
      <c r="D13" s="284">
        <v>53513943.810000002</v>
      </c>
      <c r="E13" s="284">
        <v>5986710.6399999997</v>
      </c>
      <c r="F13" s="284">
        <f t="shared" ref="F13:F76" si="3">+D13+E13</f>
        <v>59500654.450000003</v>
      </c>
      <c r="G13" s="284">
        <v>18161731.48</v>
      </c>
      <c r="H13" s="284">
        <v>18161731.48</v>
      </c>
      <c r="I13" s="284">
        <f t="shared" si="2"/>
        <v>41338922.969999999</v>
      </c>
    </row>
    <row r="14" spans="1:9" ht="15">
      <c r="A14" s="47"/>
      <c r="B14" s="61" t="s">
        <v>8</v>
      </c>
      <c r="C14" s="54" t="s">
        <v>159</v>
      </c>
      <c r="D14" s="284">
        <v>3817776.8</v>
      </c>
      <c r="E14" s="284">
        <v>0</v>
      </c>
      <c r="F14" s="284">
        <f t="shared" si="3"/>
        <v>3817776.8</v>
      </c>
      <c r="G14" s="284">
        <v>0</v>
      </c>
      <c r="H14" s="284">
        <v>0</v>
      </c>
      <c r="I14" s="284">
        <f t="shared" si="2"/>
        <v>3817776.8</v>
      </c>
    </row>
    <row r="15" spans="1:9" ht="15">
      <c r="A15" s="47"/>
      <c r="B15" s="61" t="s">
        <v>9</v>
      </c>
      <c r="C15" s="54" t="s">
        <v>160</v>
      </c>
      <c r="D15" s="284">
        <v>4621890.8</v>
      </c>
      <c r="E15" s="284">
        <v>-488620.07</v>
      </c>
      <c r="F15" s="284">
        <f t="shared" si="3"/>
        <v>4133270.73</v>
      </c>
      <c r="G15" s="284">
        <v>1187588.98</v>
      </c>
      <c r="H15" s="284">
        <v>1187588.98</v>
      </c>
      <c r="I15" s="284">
        <f t="shared" si="2"/>
        <v>2945681.75</v>
      </c>
    </row>
    <row r="16" spans="1:9" ht="15">
      <c r="A16" s="47"/>
      <c r="B16" s="61" t="s">
        <v>10</v>
      </c>
      <c r="C16" s="54" t="s">
        <v>161</v>
      </c>
      <c r="D16" s="284">
        <v>38353002.399999999</v>
      </c>
      <c r="E16" s="284">
        <v>-5593536.2999999998</v>
      </c>
      <c r="F16" s="284">
        <f t="shared" si="3"/>
        <v>32759466.099999998</v>
      </c>
      <c r="G16" s="284">
        <v>9467638.4100000001</v>
      </c>
      <c r="H16" s="284">
        <v>9331406.6600000001</v>
      </c>
      <c r="I16" s="284">
        <f t="shared" si="2"/>
        <v>23291827.689999998</v>
      </c>
    </row>
    <row r="17" spans="1:9" ht="15">
      <c r="A17" s="47"/>
      <c r="B17" s="61" t="s">
        <v>11</v>
      </c>
      <c r="C17" s="54" t="s">
        <v>162</v>
      </c>
      <c r="D17" s="284">
        <v>0</v>
      </c>
      <c r="E17" s="284">
        <v>0</v>
      </c>
      <c r="F17" s="284">
        <f t="shared" si="3"/>
        <v>0</v>
      </c>
      <c r="G17" s="284">
        <v>0</v>
      </c>
      <c r="H17" s="284">
        <v>0</v>
      </c>
      <c r="I17" s="284">
        <f t="shared" si="2"/>
        <v>0</v>
      </c>
    </row>
    <row r="18" spans="1:9" ht="15">
      <c r="A18" s="47"/>
      <c r="B18" s="61" t="s">
        <v>12</v>
      </c>
      <c r="C18" s="54" t="s">
        <v>163</v>
      </c>
      <c r="D18" s="284">
        <v>0</v>
      </c>
      <c r="E18" s="284">
        <v>0</v>
      </c>
      <c r="F18" s="284">
        <f t="shared" si="3"/>
        <v>0</v>
      </c>
      <c r="G18" s="284">
        <v>0</v>
      </c>
      <c r="H18" s="284">
        <v>0</v>
      </c>
      <c r="I18" s="284">
        <f t="shared" si="2"/>
        <v>0</v>
      </c>
    </row>
    <row r="19" spans="1:9" ht="15">
      <c r="A19" s="51"/>
      <c r="B19" s="55" t="s">
        <v>229</v>
      </c>
      <c r="C19" s="56"/>
      <c r="D19" s="285">
        <f>SUM(D20:D28)</f>
        <v>42401335.519999996</v>
      </c>
      <c r="E19" s="285">
        <f t="shared" ref="E19:I19" si="4">SUM(E20:E28)</f>
        <v>-6353530.6799999997</v>
      </c>
      <c r="F19" s="285">
        <f t="shared" si="4"/>
        <v>36047804.840000004</v>
      </c>
      <c r="G19" s="285">
        <f t="shared" si="4"/>
        <v>3266285.6399999997</v>
      </c>
      <c r="H19" s="285">
        <f t="shared" si="4"/>
        <v>2246441.0299999998</v>
      </c>
      <c r="I19" s="285">
        <f t="shared" si="4"/>
        <v>32781519.199999999</v>
      </c>
    </row>
    <row r="20" spans="1:9" ht="15">
      <c r="A20" s="47"/>
      <c r="B20" s="61" t="s">
        <v>13</v>
      </c>
      <c r="C20" s="54" t="s">
        <v>164</v>
      </c>
      <c r="D20" s="284">
        <v>10945800</v>
      </c>
      <c r="E20" s="284">
        <v>-2216018.69</v>
      </c>
      <c r="F20" s="284">
        <f t="shared" si="3"/>
        <v>8729781.3100000005</v>
      </c>
      <c r="G20" s="284">
        <v>232916.47</v>
      </c>
      <c r="H20" s="284">
        <v>127797.16</v>
      </c>
      <c r="I20" s="284">
        <f t="shared" si="2"/>
        <v>8496864.8399999999</v>
      </c>
    </row>
    <row r="21" spans="1:9" ht="15">
      <c r="A21" s="47"/>
      <c r="B21" s="61" t="s">
        <v>14</v>
      </c>
      <c r="C21" s="54" t="s">
        <v>165</v>
      </c>
      <c r="D21" s="284">
        <v>11535600</v>
      </c>
      <c r="E21" s="284">
        <v>-1594982.9</v>
      </c>
      <c r="F21" s="284">
        <f t="shared" si="3"/>
        <v>9940617.0999999996</v>
      </c>
      <c r="G21" s="284">
        <v>735005.32</v>
      </c>
      <c r="H21" s="284">
        <v>487160.32000000001</v>
      </c>
      <c r="I21" s="284">
        <f t="shared" si="2"/>
        <v>9205611.7799999993</v>
      </c>
    </row>
    <row r="22" spans="1:9" ht="15">
      <c r="A22" s="47"/>
      <c r="B22" s="61" t="s">
        <v>15</v>
      </c>
      <c r="C22" s="54" t="s">
        <v>166</v>
      </c>
      <c r="D22" s="284">
        <v>1632000</v>
      </c>
      <c r="E22" s="284">
        <v>-291702.81</v>
      </c>
      <c r="F22" s="284">
        <f t="shared" si="3"/>
        <v>1340297.19</v>
      </c>
      <c r="G22" s="284">
        <v>116297.19</v>
      </c>
      <c r="H22" s="284">
        <v>97548.13</v>
      </c>
      <c r="I22" s="284">
        <f t="shared" si="2"/>
        <v>1224000</v>
      </c>
    </row>
    <row r="23" spans="1:9" ht="15">
      <c r="A23" s="47"/>
      <c r="B23" s="61" t="s">
        <v>16</v>
      </c>
      <c r="C23" s="54" t="s">
        <v>167</v>
      </c>
      <c r="D23" s="284">
        <v>666000</v>
      </c>
      <c r="E23" s="284">
        <v>-134138.38</v>
      </c>
      <c r="F23" s="284">
        <f t="shared" si="3"/>
        <v>531861.62</v>
      </c>
      <c r="G23" s="284">
        <v>29737.75</v>
      </c>
      <c r="H23" s="284">
        <v>29737.75</v>
      </c>
      <c r="I23" s="284">
        <f t="shared" si="2"/>
        <v>502123.87</v>
      </c>
    </row>
    <row r="24" spans="1:9" ht="15">
      <c r="A24" s="47"/>
      <c r="B24" s="61" t="s">
        <v>17</v>
      </c>
      <c r="C24" s="54" t="s">
        <v>168</v>
      </c>
      <c r="D24" s="284">
        <v>4197600</v>
      </c>
      <c r="E24" s="284">
        <v>-346670.62</v>
      </c>
      <c r="F24" s="284">
        <f t="shared" si="3"/>
        <v>3850929.38</v>
      </c>
      <c r="G24" s="284">
        <v>627582.17000000004</v>
      </c>
      <c r="H24" s="284">
        <v>383972.98</v>
      </c>
      <c r="I24" s="284">
        <f t="shared" si="2"/>
        <v>3223347.21</v>
      </c>
    </row>
    <row r="25" spans="1:9" ht="15">
      <c r="A25" s="47"/>
      <c r="B25" s="61" t="s">
        <v>18</v>
      </c>
      <c r="C25" s="54" t="s">
        <v>169</v>
      </c>
      <c r="D25" s="284">
        <v>9987935.5199999996</v>
      </c>
      <c r="E25" s="284">
        <v>-1176005.94</v>
      </c>
      <c r="F25" s="284">
        <f t="shared" si="3"/>
        <v>8811929.5800000001</v>
      </c>
      <c r="G25" s="284">
        <v>1320977.94</v>
      </c>
      <c r="H25" s="284">
        <v>947752.95999999996</v>
      </c>
      <c r="I25" s="284">
        <f t="shared" si="2"/>
        <v>7490951.6400000006</v>
      </c>
    </row>
    <row r="26" spans="1:9" ht="15">
      <c r="A26" s="47"/>
      <c r="B26" s="61" t="s">
        <v>61</v>
      </c>
      <c r="C26" s="54" t="s">
        <v>170</v>
      </c>
      <c r="D26" s="284">
        <v>884000</v>
      </c>
      <c r="E26" s="284">
        <v>-169761.97</v>
      </c>
      <c r="F26" s="284">
        <f t="shared" si="3"/>
        <v>714238.03</v>
      </c>
      <c r="G26" s="284">
        <v>27729.040000000001</v>
      </c>
      <c r="H26" s="284">
        <v>1958.78</v>
      </c>
      <c r="I26" s="284">
        <f t="shared" si="2"/>
        <v>686508.99</v>
      </c>
    </row>
    <row r="27" spans="1:9" ht="15">
      <c r="A27" s="47"/>
      <c r="B27" s="61" t="s">
        <v>223</v>
      </c>
      <c r="C27" s="54" t="s">
        <v>171</v>
      </c>
      <c r="D27" s="284">
        <v>0</v>
      </c>
      <c r="E27" s="284">
        <v>0</v>
      </c>
      <c r="F27" s="284">
        <f t="shared" si="3"/>
        <v>0</v>
      </c>
      <c r="G27" s="284">
        <v>0</v>
      </c>
      <c r="H27" s="284">
        <v>0</v>
      </c>
      <c r="I27" s="284">
        <f t="shared" si="2"/>
        <v>0</v>
      </c>
    </row>
    <row r="28" spans="1:9" ht="15">
      <c r="A28" s="47"/>
      <c r="B28" s="61" t="s">
        <v>224</v>
      </c>
      <c r="C28" s="54" t="s">
        <v>172</v>
      </c>
      <c r="D28" s="284">
        <v>2552400</v>
      </c>
      <c r="E28" s="284">
        <v>-424249.37</v>
      </c>
      <c r="F28" s="284">
        <f t="shared" si="3"/>
        <v>2128150.63</v>
      </c>
      <c r="G28" s="284">
        <v>176039.76</v>
      </c>
      <c r="H28" s="284">
        <v>170512.95</v>
      </c>
      <c r="I28" s="284">
        <f t="shared" si="2"/>
        <v>1952110.8699999999</v>
      </c>
    </row>
    <row r="29" spans="1:9" ht="15">
      <c r="A29" s="51"/>
      <c r="B29" s="55" t="s">
        <v>230</v>
      </c>
      <c r="C29" s="56"/>
      <c r="D29" s="285">
        <f>SUM(D30:D38)</f>
        <v>45749142.530000001</v>
      </c>
      <c r="E29" s="285">
        <f t="shared" ref="E29:I29" si="5">SUM(E30:E38)</f>
        <v>-4607859.8500000006</v>
      </c>
      <c r="F29" s="285">
        <f t="shared" si="5"/>
        <v>41141282.68</v>
      </c>
      <c r="G29" s="285">
        <f t="shared" si="5"/>
        <v>4978146.49</v>
      </c>
      <c r="H29" s="285">
        <f t="shared" si="5"/>
        <v>4868188.83</v>
      </c>
      <c r="I29" s="285">
        <f t="shared" si="5"/>
        <v>36163136.189999998</v>
      </c>
    </row>
    <row r="30" spans="1:9" ht="15">
      <c r="A30" s="47"/>
      <c r="B30" s="61" t="s">
        <v>21</v>
      </c>
      <c r="C30" s="54" t="s">
        <v>173</v>
      </c>
      <c r="D30" s="284">
        <v>18244595.68</v>
      </c>
      <c r="E30" s="284">
        <v>-2762832.17</v>
      </c>
      <c r="F30" s="284">
        <f t="shared" si="3"/>
        <v>15481763.51</v>
      </c>
      <c r="G30" s="284">
        <v>1710265.93</v>
      </c>
      <c r="H30" s="284">
        <v>1680238.98</v>
      </c>
      <c r="I30" s="284">
        <f t="shared" si="2"/>
        <v>13771497.58</v>
      </c>
    </row>
    <row r="31" spans="1:9" ht="15">
      <c r="A31" s="47"/>
      <c r="B31" s="61" t="s">
        <v>22</v>
      </c>
      <c r="C31" s="54" t="s">
        <v>174</v>
      </c>
      <c r="D31" s="284">
        <v>1266000</v>
      </c>
      <c r="E31" s="284">
        <v>-52347.73</v>
      </c>
      <c r="F31" s="284">
        <f t="shared" si="3"/>
        <v>1213652.27</v>
      </c>
      <c r="G31" s="284">
        <v>264152.27</v>
      </c>
      <c r="H31" s="284">
        <v>264152.27</v>
      </c>
      <c r="I31" s="284">
        <f t="shared" si="2"/>
        <v>949500</v>
      </c>
    </row>
    <row r="32" spans="1:9" ht="15">
      <c r="A32" s="47"/>
      <c r="B32" s="61" t="s">
        <v>23</v>
      </c>
      <c r="C32" s="54" t="s">
        <v>175</v>
      </c>
      <c r="D32" s="284">
        <v>441600</v>
      </c>
      <c r="E32" s="284">
        <v>21143.63</v>
      </c>
      <c r="F32" s="284">
        <f t="shared" si="3"/>
        <v>462743.63</v>
      </c>
      <c r="G32" s="284">
        <v>82157.55</v>
      </c>
      <c r="H32" s="284">
        <v>82157.55</v>
      </c>
      <c r="I32" s="284">
        <f t="shared" si="2"/>
        <v>380586.08</v>
      </c>
    </row>
    <row r="33" spans="1:9" ht="15">
      <c r="A33" s="47"/>
      <c r="B33" s="61" t="s">
        <v>24</v>
      </c>
      <c r="C33" s="54" t="s">
        <v>176</v>
      </c>
      <c r="D33" s="284">
        <v>2240000</v>
      </c>
      <c r="E33" s="284">
        <v>-35919.18</v>
      </c>
      <c r="F33" s="284">
        <f t="shared" si="3"/>
        <v>2204080.8199999998</v>
      </c>
      <c r="G33" s="284">
        <v>24080.82</v>
      </c>
      <c r="H33" s="284">
        <v>24080.82</v>
      </c>
      <c r="I33" s="284">
        <f t="shared" si="2"/>
        <v>2180000</v>
      </c>
    </row>
    <row r="34" spans="1:9" ht="15">
      <c r="A34" s="47"/>
      <c r="B34" s="61" t="s">
        <v>25</v>
      </c>
      <c r="C34" s="54" t="s">
        <v>177</v>
      </c>
      <c r="D34" s="284">
        <v>6972000</v>
      </c>
      <c r="E34" s="284">
        <v>-435751.11</v>
      </c>
      <c r="F34" s="284">
        <f t="shared" si="3"/>
        <v>6536248.8899999997</v>
      </c>
      <c r="G34" s="284">
        <v>1142819.29</v>
      </c>
      <c r="H34" s="284">
        <v>1082787.29</v>
      </c>
      <c r="I34" s="284">
        <f t="shared" si="2"/>
        <v>5393429.5999999996</v>
      </c>
    </row>
    <row r="35" spans="1:9" ht="15">
      <c r="A35" s="47"/>
      <c r="B35" s="61" t="s">
        <v>225</v>
      </c>
      <c r="C35" s="54" t="s">
        <v>178</v>
      </c>
      <c r="D35" s="284">
        <v>1062000</v>
      </c>
      <c r="E35" s="284">
        <v>-125615.73</v>
      </c>
      <c r="F35" s="284">
        <f t="shared" si="3"/>
        <v>936384.27</v>
      </c>
      <c r="G35" s="284">
        <v>120616.67</v>
      </c>
      <c r="H35" s="284">
        <v>106297.12</v>
      </c>
      <c r="I35" s="284">
        <f t="shared" si="2"/>
        <v>815767.6</v>
      </c>
    </row>
    <row r="36" spans="1:9" ht="15">
      <c r="A36" s="47"/>
      <c r="B36" s="61" t="s">
        <v>226</v>
      </c>
      <c r="C36" s="54" t="s">
        <v>179</v>
      </c>
      <c r="D36" s="284">
        <v>6189600</v>
      </c>
      <c r="E36" s="284">
        <v>-1073031.28</v>
      </c>
      <c r="F36" s="284">
        <f t="shared" si="3"/>
        <v>5116568.72</v>
      </c>
      <c r="G36" s="284">
        <v>375368.72</v>
      </c>
      <c r="H36" s="284">
        <v>371314.56</v>
      </c>
      <c r="I36" s="284">
        <f t="shared" si="2"/>
        <v>4741200</v>
      </c>
    </row>
    <row r="37" spans="1:9" ht="15">
      <c r="A37" s="47"/>
      <c r="B37" s="61" t="s">
        <v>227</v>
      </c>
      <c r="C37" s="54" t="s">
        <v>180</v>
      </c>
      <c r="D37" s="284">
        <v>1778000</v>
      </c>
      <c r="E37" s="284">
        <v>-384060.12</v>
      </c>
      <c r="F37" s="284">
        <f t="shared" si="3"/>
        <v>1393939.88</v>
      </c>
      <c r="G37" s="284">
        <v>4294.96</v>
      </c>
      <c r="H37" s="284">
        <v>2769.96</v>
      </c>
      <c r="I37" s="284">
        <f t="shared" si="2"/>
        <v>1389644.92</v>
      </c>
    </row>
    <row r="38" spans="1:9" ht="15">
      <c r="A38" s="47"/>
      <c r="B38" s="61" t="s">
        <v>228</v>
      </c>
      <c r="C38" s="54" t="s">
        <v>181</v>
      </c>
      <c r="D38" s="284">
        <v>7555346.8499999996</v>
      </c>
      <c r="E38" s="284">
        <v>240553.84</v>
      </c>
      <c r="F38" s="284">
        <f t="shared" si="3"/>
        <v>7795900.6899999995</v>
      </c>
      <c r="G38" s="284">
        <v>1254390.28</v>
      </c>
      <c r="H38" s="284">
        <v>1254390.28</v>
      </c>
      <c r="I38" s="284">
        <f t="shared" si="2"/>
        <v>6541510.4099999992</v>
      </c>
    </row>
    <row r="39" spans="1:9" ht="15">
      <c r="A39" s="51"/>
      <c r="B39" s="55" t="s">
        <v>231</v>
      </c>
      <c r="C39" s="56"/>
      <c r="D39" s="285">
        <f>SUM(D40:D48)</f>
        <v>34819619</v>
      </c>
      <c r="E39" s="285">
        <f t="shared" ref="E39:I39" si="6">SUM(E40:E48)</f>
        <v>18239284.75</v>
      </c>
      <c r="F39" s="285">
        <f t="shared" si="6"/>
        <v>53058903.75</v>
      </c>
      <c r="G39" s="285">
        <f t="shared" si="6"/>
        <v>4373356.26</v>
      </c>
      <c r="H39" s="285">
        <f t="shared" si="6"/>
        <v>2824461.27</v>
      </c>
      <c r="I39" s="285">
        <f t="shared" si="6"/>
        <v>48685547.490000002</v>
      </c>
    </row>
    <row r="40" spans="1:9" ht="15">
      <c r="A40" s="47"/>
      <c r="B40" s="61" t="s">
        <v>26</v>
      </c>
      <c r="C40" s="54" t="s">
        <v>182</v>
      </c>
      <c r="D40" s="284">
        <v>0</v>
      </c>
      <c r="E40" s="284">
        <v>0</v>
      </c>
      <c r="F40" s="284">
        <f t="shared" si="3"/>
        <v>0</v>
      </c>
      <c r="G40" s="284">
        <v>0</v>
      </c>
      <c r="H40" s="284">
        <v>0</v>
      </c>
      <c r="I40" s="284">
        <f t="shared" si="2"/>
        <v>0</v>
      </c>
    </row>
    <row r="41" spans="1:9" ht="15">
      <c r="A41" s="47"/>
      <c r="B41" s="61" t="s">
        <v>27</v>
      </c>
      <c r="C41" s="54" t="s">
        <v>183</v>
      </c>
      <c r="D41" s="284">
        <v>0</v>
      </c>
      <c r="E41" s="284">
        <v>0</v>
      </c>
      <c r="F41" s="284">
        <f t="shared" si="3"/>
        <v>0</v>
      </c>
      <c r="G41" s="284">
        <v>0</v>
      </c>
      <c r="H41" s="284">
        <v>0</v>
      </c>
      <c r="I41" s="284">
        <f t="shared" si="2"/>
        <v>0</v>
      </c>
    </row>
    <row r="42" spans="1:9" ht="15">
      <c r="A42" s="47"/>
      <c r="B42" s="61" t="s">
        <v>28</v>
      </c>
      <c r="C42" s="54" t="s">
        <v>184</v>
      </c>
      <c r="D42" s="284">
        <v>0</v>
      </c>
      <c r="E42" s="284">
        <v>0</v>
      </c>
      <c r="F42" s="284">
        <f t="shared" si="3"/>
        <v>0</v>
      </c>
      <c r="G42" s="284">
        <v>0</v>
      </c>
      <c r="H42" s="284">
        <v>0</v>
      </c>
      <c r="I42" s="284">
        <f t="shared" si="2"/>
        <v>0</v>
      </c>
    </row>
    <row r="43" spans="1:9" ht="15">
      <c r="A43" s="47"/>
      <c r="B43" s="61" t="s">
        <v>29</v>
      </c>
      <c r="C43" s="54" t="s">
        <v>185</v>
      </c>
      <c r="D43" s="284">
        <v>34819619</v>
      </c>
      <c r="E43" s="284">
        <v>18239284.75</v>
      </c>
      <c r="F43" s="284">
        <f t="shared" si="3"/>
        <v>53058903.75</v>
      </c>
      <c r="G43" s="284">
        <v>4373356.26</v>
      </c>
      <c r="H43" s="284">
        <v>2824461.27</v>
      </c>
      <c r="I43" s="284">
        <f t="shared" si="2"/>
        <v>48685547.490000002</v>
      </c>
    </row>
    <row r="44" spans="1:9" ht="15">
      <c r="A44" s="47"/>
      <c r="B44" s="61" t="s">
        <v>30</v>
      </c>
      <c r="C44" s="54" t="s">
        <v>186</v>
      </c>
      <c r="D44" s="284">
        <v>0</v>
      </c>
      <c r="E44" s="284">
        <v>0</v>
      </c>
      <c r="F44" s="284">
        <f t="shared" si="3"/>
        <v>0</v>
      </c>
      <c r="G44" s="284">
        <v>0</v>
      </c>
      <c r="H44" s="284">
        <v>0</v>
      </c>
      <c r="I44" s="284">
        <f t="shared" si="2"/>
        <v>0</v>
      </c>
    </row>
    <row r="45" spans="1:9" ht="15">
      <c r="A45" s="47"/>
      <c r="B45" s="61" t="s">
        <v>232</v>
      </c>
      <c r="C45" s="54" t="s">
        <v>187</v>
      </c>
      <c r="D45" s="284">
        <v>0</v>
      </c>
      <c r="E45" s="284">
        <v>0</v>
      </c>
      <c r="F45" s="284">
        <f t="shared" si="3"/>
        <v>0</v>
      </c>
      <c r="G45" s="284">
        <v>0</v>
      </c>
      <c r="H45" s="284">
        <v>0</v>
      </c>
      <c r="I45" s="284">
        <f t="shared" si="2"/>
        <v>0</v>
      </c>
    </row>
    <row r="46" spans="1:9" ht="15">
      <c r="A46" s="47"/>
      <c r="B46" s="61" t="s">
        <v>233</v>
      </c>
      <c r="C46" s="54" t="s">
        <v>188</v>
      </c>
      <c r="D46" s="284">
        <v>0</v>
      </c>
      <c r="E46" s="284">
        <v>0</v>
      </c>
      <c r="F46" s="284">
        <f t="shared" si="3"/>
        <v>0</v>
      </c>
      <c r="G46" s="284">
        <v>0</v>
      </c>
      <c r="H46" s="284">
        <v>0</v>
      </c>
      <c r="I46" s="284">
        <f t="shared" si="2"/>
        <v>0</v>
      </c>
    </row>
    <row r="47" spans="1:9" ht="15">
      <c r="A47" s="47"/>
      <c r="B47" s="61" t="s">
        <v>234</v>
      </c>
      <c r="C47" s="54" t="s">
        <v>189</v>
      </c>
      <c r="D47" s="284">
        <v>0</v>
      </c>
      <c r="E47" s="284">
        <v>0</v>
      </c>
      <c r="F47" s="284">
        <f t="shared" si="3"/>
        <v>0</v>
      </c>
      <c r="G47" s="284">
        <v>0</v>
      </c>
      <c r="H47" s="284">
        <v>0</v>
      </c>
      <c r="I47" s="284">
        <f t="shared" si="2"/>
        <v>0</v>
      </c>
    </row>
    <row r="48" spans="1:9" ht="15">
      <c r="A48" s="47"/>
      <c r="B48" s="61" t="s">
        <v>235</v>
      </c>
      <c r="C48" s="54" t="s">
        <v>190</v>
      </c>
      <c r="D48" s="284">
        <v>0</v>
      </c>
      <c r="E48" s="284">
        <v>0</v>
      </c>
      <c r="F48" s="284">
        <f t="shared" si="3"/>
        <v>0</v>
      </c>
      <c r="G48" s="284">
        <v>0</v>
      </c>
      <c r="H48" s="284">
        <v>0</v>
      </c>
      <c r="I48" s="284">
        <f t="shared" si="2"/>
        <v>0</v>
      </c>
    </row>
    <row r="49" spans="1:9" ht="15">
      <c r="A49" s="51"/>
      <c r="B49" s="55" t="s">
        <v>236</v>
      </c>
      <c r="C49" s="56"/>
      <c r="D49" s="285">
        <f>SUM(D50:D58)</f>
        <v>0</v>
      </c>
      <c r="E49" s="285">
        <f t="shared" ref="E49:I49" si="7">SUM(E50:E58)</f>
        <v>171857.55</v>
      </c>
      <c r="F49" s="285">
        <f t="shared" si="7"/>
        <v>171857.55</v>
      </c>
      <c r="G49" s="285">
        <f t="shared" si="7"/>
        <v>123443.52</v>
      </c>
      <c r="H49" s="285">
        <f t="shared" si="7"/>
        <v>113443.52</v>
      </c>
      <c r="I49" s="285">
        <f t="shared" si="7"/>
        <v>48414.03</v>
      </c>
    </row>
    <row r="50" spans="1:9" ht="15">
      <c r="A50" s="47"/>
      <c r="B50" s="61" t="s">
        <v>84</v>
      </c>
      <c r="C50" s="54" t="s">
        <v>191</v>
      </c>
      <c r="D50" s="284">
        <v>0</v>
      </c>
      <c r="E50" s="284">
        <v>43924.82</v>
      </c>
      <c r="F50" s="284">
        <f t="shared" si="3"/>
        <v>43924.82</v>
      </c>
      <c r="G50" s="284">
        <v>8533.99</v>
      </c>
      <c r="H50" s="284">
        <v>8533.99</v>
      </c>
      <c r="I50" s="284">
        <f t="shared" si="2"/>
        <v>35390.83</v>
      </c>
    </row>
    <row r="51" spans="1:9" ht="15">
      <c r="A51" s="47"/>
      <c r="B51" s="61" t="s">
        <v>85</v>
      </c>
      <c r="C51" s="54" t="s">
        <v>192</v>
      </c>
      <c r="D51" s="284">
        <v>0</v>
      </c>
      <c r="E51" s="284">
        <v>0</v>
      </c>
      <c r="F51" s="284">
        <f t="shared" si="3"/>
        <v>0</v>
      </c>
      <c r="G51" s="284">
        <v>0</v>
      </c>
      <c r="H51" s="284">
        <v>0</v>
      </c>
      <c r="I51" s="284">
        <f t="shared" si="2"/>
        <v>0</v>
      </c>
    </row>
    <row r="52" spans="1:9" ht="15">
      <c r="A52" s="47"/>
      <c r="B52" s="61" t="s">
        <v>86</v>
      </c>
      <c r="C52" s="57" t="s">
        <v>193</v>
      </c>
      <c r="D52" s="284">
        <v>0</v>
      </c>
      <c r="E52" s="284">
        <v>13260.01</v>
      </c>
      <c r="F52" s="284">
        <f t="shared" si="3"/>
        <v>13260.01</v>
      </c>
      <c r="G52" s="284">
        <v>13260.01</v>
      </c>
      <c r="H52" s="284">
        <v>13260.01</v>
      </c>
      <c r="I52" s="284">
        <f t="shared" si="2"/>
        <v>0</v>
      </c>
    </row>
    <row r="53" spans="1:9" ht="15">
      <c r="A53" s="47"/>
      <c r="B53" s="61" t="s">
        <v>237</v>
      </c>
      <c r="C53" s="54" t="s">
        <v>194</v>
      </c>
      <c r="D53" s="284">
        <v>0</v>
      </c>
      <c r="E53" s="284">
        <v>10000</v>
      </c>
      <c r="F53" s="284">
        <f t="shared" si="3"/>
        <v>10000</v>
      </c>
      <c r="G53" s="284">
        <v>10000</v>
      </c>
      <c r="H53" s="284">
        <v>0</v>
      </c>
      <c r="I53" s="284">
        <f t="shared" si="2"/>
        <v>0</v>
      </c>
    </row>
    <row r="54" spans="1:9" ht="15">
      <c r="A54" s="47"/>
      <c r="B54" s="61" t="s">
        <v>238</v>
      </c>
      <c r="C54" s="54" t="s">
        <v>195</v>
      </c>
      <c r="D54" s="284">
        <v>0</v>
      </c>
      <c r="E54" s="284">
        <v>0</v>
      </c>
      <c r="F54" s="284">
        <f t="shared" si="3"/>
        <v>0</v>
      </c>
      <c r="G54" s="284">
        <v>0</v>
      </c>
      <c r="H54" s="284">
        <v>0</v>
      </c>
      <c r="I54" s="284">
        <f t="shared" si="2"/>
        <v>0</v>
      </c>
    </row>
    <row r="55" spans="1:9" ht="15">
      <c r="A55" s="47"/>
      <c r="B55" s="61" t="s">
        <v>239</v>
      </c>
      <c r="C55" s="54" t="s">
        <v>196</v>
      </c>
      <c r="D55" s="284">
        <v>0</v>
      </c>
      <c r="E55" s="284">
        <v>104672.72</v>
      </c>
      <c r="F55" s="284">
        <f t="shared" si="3"/>
        <v>104672.72</v>
      </c>
      <c r="G55" s="284">
        <v>91649.52</v>
      </c>
      <c r="H55" s="284">
        <v>91649.52</v>
      </c>
      <c r="I55" s="284">
        <f t="shared" si="2"/>
        <v>13023.199999999997</v>
      </c>
    </row>
    <row r="56" spans="1:9" ht="15">
      <c r="A56" s="47"/>
      <c r="B56" s="61" t="s">
        <v>240</v>
      </c>
      <c r="C56" s="54" t="s">
        <v>197</v>
      </c>
      <c r="D56" s="284">
        <v>0</v>
      </c>
      <c r="E56" s="284">
        <v>0</v>
      </c>
      <c r="F56" s="284">
        <f t="shared" si="3"/>
        <v>0</v>
      </c>
      <c r="G56" s="284">
        <v>0</v>
      </c>
      <c r="H56" s="284">
        <v>0</v>
      </c>
      <c r="I56" s="284">
        <f t="shared" si="2"/>
        <v>0</v>
      </c>
    </row>
    <row r="57" spans="1:9" ht="15">
      <c r="A57" s="47"/>
      <c r="B57" s="61" t="s">
        <v>241</v>
      </c>
      <c r="C57" s="54" t="s">
        <v>198</v>
      </c>
      <c r="D57" s="284">
        <v>0</v>
      </c>
      <c r="E57" s="284">
        <v>0</v>
      </c>
      <c r="F57" s="284">
        <f t="shared" si="3"/>
        <v>0</v>
      </c>
      <c r="G57" s="284">
        <v>0</v>
      </c>
      <c r="H57" s="284">
        <v>0</v>
      </c>
      <c r="I57" s="284">
        <f t="shared" si="2"/>
        <v>0</v>
      </c>
    </row>
    <row r="58" spans="1:9" ht="15">
      <c r="A58" s="47"/>
      <c r="B58" s="61" t="s">
        <v>242</v>
      </c>
      <c r="C58" s="54" t="s">
        <v>199</v>
      </c>
      <c r="D58" s="284">
        <v>0</v>
      </c>
      <c r="E58" s="284">
        <v>0</v>
      </c>
      <c r="F58" s="284">
        <f t="shared" si="3"/>
        <v>0</v>
      </c>
      <c r="G58" s="284">
        <v>0</v>
      </c>
      <c r="H58" s="284">
        <v>0</v>
      </c>
      <c r="I58" s="284">
        <f t="shared" si="2"/>
        <v>0</v>
      </c>
    </row>
    <row r="59" spans="1:9" ht="15">
      <c r="A59" s="51"/>
      <c r="B59" s="55" t="s">
        <v>243</v>
      </c>
      <c r="C59" s="56"/>
      <c r="D59" s="285">
        <f>SUM(D60:D62)</f>
        <v>0</v>
      </c>
      <c r="E59" s="285">
        <f t="shared" ref="E59:I59" si="8">SUM(E60:E62)</f>
        <v>0</v>
      </c>
      <c r="F59" s="285">
        <f t="shared" si="8"/>
        <v>0</v>
      </c>
      <c r="G59" s="285">
        <f t="shared" si="8"/>
        <v>0</v>
      </c>
      <c r="H59" s="285">
        <f t="shared" si="8"/>
        <v>0</v>
      </c>
      <c r="I59" s="285">
        <f t="shared" si="8"/>
        <v>0</v>
      </c>
    </row>
    <row r="60" spans="1:9" ht="15">
      <c r="A60" s="47"/>
      <c r="B60" s="61" t="s">
        <v>32</v>
      </c>
      <c r="C60" s="54" t="s">
        <v>200</v>
      </c>
      <c r="D60" s="284">
        <v>0</v>
      </c>
      <c r="E60" s="284">
        <v>0</v>
      </c>
      <c r="F60" s="284">
        <f t="shared" si="3"/>
        <v>0</v>
      </c>
      <c r="G60" s="284">
        <v>0</v>
      </c>
      <c r="H60" s="284">
        <v>0</v>
      </c>
      <c r="I60" s="284">
        <f t="shared" si="2"/>
        <v>0</v>
      </c>
    </row>
    <row r="61" spans="1:9" ht="15">
      <c r="A61" s="47"/>
      <c r="B61" s="61" t="s">
        <v>33</v>
      </c>
      <c r="C61" s="54" t="s">
        <v>201</v>
      </c>
      <c r="D61" s="284">
        <v>0</v>
      </c>
      <c r="E61" s="284">
        <v>0</v>
      </c>
      <c r="F61" s="284">
        <f t="shared" si="3"/>
        <v>0</v>
      </c>
      <c r="G61" s="284">
        <v>0</v>
      </c>
      <c r="H61" s="284">
        <v>0</v>
      </c>
      <c r="I61" s="284">
        <f t="shared" si="2"/>
        <v>0</v>
      </c>
    </row>
    <row r="62" spans="1:9" ht="15">
      <c r="A62" s="47"/>
      <c r="B62" s="61" t="s">
        <v>90</v>
      </c>
      <c r="C62" s="54" t="s">
        <v>202</v>
      </c>
      <c r="D62" s="284">
        <v>0</v>
      </c>
      <c r="E62" s="284">
        <v>0</v>
      </c>
      <c r="F62" s="284">
        <f t="shared" si="3"/>
        <v>0</v>
      </c>
      <c r="G62" s="284">
        <v>0</v>
      </c>
      <c r="H62" s="284">
        <v>0</v>
      </c>
      <c r="I62" s="284">
        <f t="shared" si="2"/>
        <v>0</v>
      </c>
    </row>
    <row r="63" spans="1:9" ht="15">
      <c r="A63" s="51"/>
      <c r="B63" s="55" t="s">
        <v>244</v>
      </c>
      <c r="C63" s="56"/>
      <c r="D63" s="285">
        <f>SUM(D64:D70)</f>
        <v>0</v>
      </c>
      <c r="E63" s="285">
        <f t="shared" ref="E63:I63" si="9">SUM(E64:E70)</f>
        <v>0</v>
      </c>
      <c r="F63" s="285">
        <f t="shared" si="9"/>
        <v>0</v>
      </c>
      <c r="G63" s="285">
        <f t="shared" si="9"/>
        <v>0</v>
      </c>
      <c r="H63" s="285">
        <f t="shared" si="9"/>
        <v>0</v>
      </c>
      <c r="I63" s="285">
        <f t="shared" si="9"/>
        <v>0</v>
      </c>
    </row>
    <row r="64" spans="1:9" ht="15">
      <c r="A64" s="47"/>
      <c r="B64" s="61" t="s">
        <v>35</v>
      </c>
      <c r="C64" s="54" t="s">
        <v>203</v>
      </c>
      <c r="D64" s="284">
        <v>0</v>
      </c>
      <c r="E64" s="284">
        <v>0</v>
      </c>
      <c r="F64" s="284">
        <f t="shared" si="3"/>
        <v>0</v>
      </c>
      <c r="G64" s="284">
        <v>0</v>
      </c>
      <c r="H64" s="284">
        <v>0</v>
      </c>
      <c r="I64" s="284">
        <f t="shared" si="2"/>
        <v>0</v>
      </c>
    </row>
    <row r="65" spans="1:9" ht="15">
      <c r="A65" s="47"/>
      <c r="B65" s="61" t="s">
        <v>36</v>
      </c>
      <c r="C65" s="54" t="s">
        <v>204</v>
      </c>
      <c r="D65" s="284">
        <v>0</v>
      </c>
      <c r="E65" s="284">
        <v>0</v>
      </c>
      <c r="F65" s="284">
        <f t="shared" si="3"/>
        <v>0</v>
      </c>
      <c r="G65" s="284">
        <v>0</v>
      </c>
      <c r="H65" s="284">
        <v>0</v>
      </c>
      <c r="I65" s="284">
        <f t="shared" si="2"/>
        <v>0</v>
      </c>
    </row>
    <row r="66" spans="1:9" ht="15">
      <c r="A66" s="47"/>
      <c r="B66" s="61" t="s">
        <v>37</v>
      </c>
      <c r="C66" s="54" t="s">
        <v>205</v>
      </c>
      <c r="D66" s="284">
        <v>0</v>
      </c>
      <c r="E66" s="284">
        <v>0</v>
      </c>
      <c r="F66" s="284">
        <f t="shared" si="3"/>
        <v>0</v>
      </c>
      <c r="G66" s="284">
        <v>0</v>
      </c>
      <c r="H66" s="284">
        <v>0</v>
      </c>
      <c r="I66" s="284">
        <f t="shared" si="2"/>
        <v>0</v>
      </c>
    </row>
    <row r="67" spans="1:9" ht="15">
      <c r="A67" s="47"/>
      <c r="B67" s="61" t="s">
        <v>38</v>
      </c>
      <c r="C67" s="54" t="s">
        <v>206</v>
      </c>
      <c r="D67" s="284">
        <v>0</v>
      </c>
      <c r="E67" s="284">
        <v>0</v>
      </c>
      <c r="F67" s="284">
        <f t="shared" si="3"/>
        <v>0</v>
      </c>
      <c r="G67" s="284">
        <v>0</v>
      </c>
      <c r="H67" s="284">
        <v>0</v>
      </c>
      <c r="I67" s="284">
        <f t="shared" si="2"/>
        <v>0</v>
      </c>
    </row>
    <row r="68" spans="1:9" ht="15">
      <c r="A68" s="47"/>
      <c r="B68" s="61" t="s">
        <v>245</v>
      </c>
      <c r="C68" s="54" t="s">
        <v>207</v>
      </c>
      <c r="D68" s="284">
        <v>0</v>
      </c>
      <c r="E68" s="284">
        <v>0</v>
      </c>
      <c r="F68" s="284">
        <f t="shared" si="3"/>
        <v>0</v>
      </c>
      <c r="G68" s="284">
        <v>0</v>
      </c>
      <c r="H68" s="284">
        <v>0</v>
      </c>
      <c r="I68" s="284">
        <f t="shared" si="2"/>
        <v>0</v>
      </c>
    </row>
    <row r="69" spans="1:9" ht="15">
      <c r="A69" s="47"/>
      <c r="B69" s="61" t="s">
        <v>246</v>
      </c>
      <c r="C69" s="54" t="s">
        <v>208</v>
      </c>
      <c r="D69" s="284">
        <v>0</v>
      </c>
      <c r="E69" s="284">
        <v>0</v>
      </c>
      <c r="F69" s="284">
        <f t="shared" si="3"/>
        <v>0</v>
      </c>
      <c r="G69" s="284">
        <v>0</v>
      </c>
      <c r="H69" s="284">
        <v>0</v>
      </c>
      <c r="I69" s="284">
        <f t="shared" si="2"/>
        <v>0</v>
      </c>
    </row>
    <row r="70" spans="1:9" ht="15">
      <c r="A70" s="47"/>
      <c r="B70" s="61" t="s">
        <v>247</v>
      </c>
      <c r="C70" s="54" t="s">
        <v>209</v>
      </c>
      <c r="D70" s="284">
        <v>0</v>
      </c>
      <c r="E70" s="284">
        <v>0</v>
      </c>
      <c r="F70" s="284">
        <f t="shared" si="3"/>
        <v>0</v>
      </c>
      <c r="G70" s="284">
        <v>0</v>
      </c>
      <c r="H70" s="284">
        <v>0</v>
      </c>
      <c r="I70" s="284">
        <f t="shared" si="2"/>
        <v>0</v>
      </c>
    </row>
    <row r="71" spans="1:9" ht="15">
      <c r="A71" s="51"/>
      <c r="B71" s="55" t="s">
        <v>248</v>
      </c>
      <c r="C71" s="56"/>
      <c r="D71" s="285">
        <f>SUM(D72:D74)</f>
        <v>0</v>
      </c>
      <c r="E71" s="285">
        <f t="shared" ref="E71:I71" si="10">SUM(E72:E74)</f>
        <v>0</v>
      </c>
      <c r="F71" s="285">
        <f t="shared" si="10"/>
        <v>0</v>
      </c>
      <c r="G71" s="285">
        <f t="shared" si="10"/>
        <v>0</v>
      </c>
      <c r="H71" s="285">
        <f t="shared" si="10"/>
        <v>0</v>
      </c>
      <c r="I71" s="285">
        <f t="shared" si="10"/>
        <v>0</v>
      </c>
    </row>
    <row r="72" spans="1:9" ht="15">
      <c r="A72" s="47"/>
      <c r="B72" s="61" t="s">
        <v>103</v>
      </c>
      <c r="C72" s="54" t="s">
        <v>210</v>
      </c>
      <c r="D72" s="284">
        <v>0</v>
      </c>
      <c r="E72" s="284">
        <v>0</v>
      </c>
      <c r="F72" s="284">
        <f t="shared" si="3"/>
        <v>0</v>
      </c>
      <c r="G72" s="284">
        <v>0</v>
      </c>
      <c r="H72" s="284">
        <v>0</v>
      </c>
      <c r="I72" s="284">
        <f t="shared" si="2"/>
        <v>0</v>
      </c>
    </row>
    <row r="73" spans="1:9" ht="15">
      <c r="A73" s="47"/>
      <c r="B73" s="61" t="s">
        <v>104</v>
      </c>
      <c r="C73" s="54" t="s">
        <v>211</v>
      </c>
      <c r="D73" s="284">
        <v>0</v>
      </c>
      <c r="E73" s="284">
        <v>0</v>
      </c>
      <c r="F73" s="284">
        <f t="shared" si="3"/>
        <v>0</v>
      </c>
      <c r="G73" s="284">
        <v>0</v>
      </c>
      <c r="H73" s="284">
        <v>0</v>
      </c>
      <c r="I73" s="284">
        <f t="shared" si="2"/>
        <v>0</v>
      </c>
    </row>
    <row r="74" spans="1:9" ht="15">
      <c r="A74" s="47"/>
      <c r="B74" s="61" t="s">
        <v>105</v>
      </c>
      <c r="C74" s="54" t="s">
        <v>212</v>
      </c>
      <c r="D74" s="284">
        <v>0</v>
      </c>
      <c r="E74" s="284">
        <v>0</v>
      </c>
      <c r="F74" s="284">
        <f t="shared" si="3"/>
        <v>0</v>
      </c>
      <c r="G74" s="284">
        <v>0</v>
      </c>
      <c r="H74" s="284">
        <v>0</v>
      </c>
      <c r="I74" s="284">
        <f t="shared" si="2"/>
        <v>0</v>
      </c>
    </row>
    <row r="75" spans="1:9" ht="15">
      <c r="A75" s="51"/>
      <c r="B75" s="55" t="s">
        <v>249</v>
      </c>
      <c r="C75" s="56"/>
      <c r="D75" s="285">
        <f>SUM(D76:D82)</f>
        <v>0</v>
      </c>
      <c r="E75" s="285">
        <f t="shared" ref="E75:I75" si="11">SUM(E76:E82)</f>
        <v>0</v>
      </c>
      <c r="F75" s="285">
        <f t="shared" si="11"/>
        <v>0</v>
      </c>
      <c r="G75" s="285">
        <f t="shared" si="11"/>
        <v>0</v>
      </c>
      <c r="H75" s="285">
        <f t="shared" si="11"/>
        <v>0</v>
      </c>
      <c r="I75" s="285">
        <f t="shared" si="11"/>
        <v>0</v>
      </c>
    </row>
    <row r="76" spans="1:9" ht="15">
      <c r="A76" s="47"/>
      <c r="B76" s="61" t="s">
        <v>250</v>
      </c>
      <c r="C76" s="54" t="s">
        <v>213</v>
      </c>
      <c r="D76" s="284">
        <v>0</v>
      </c>
      <c r="E76" s="284">
        <v>0</v>
      </c>
      <c r="F76" s="284">
        <f t="shared" si="3"/>
        <v>0</v>
      </c>
      <c r="G76" s="284">
        <v>0</v>
      </c>
      <c r="H76" s="284">
        <v>0</v>
      </c>
      <c r="I76" s="284">
        <f t="shared" si="2"/>
        <v>0</v>
      </c>
    </row>
    <row r="77" spans="1:9" ht="15">
      <c r="A77" s="47"/>
      <c r="B77" s="61" t="s">
        <v>251</v>
      </c>
      <c r="C77" s="54" t="s">
        <v>214</v>
      </c>
      <c r="D77" s="284">
        <v>0</v>
      </c>
      <c r="E77" s="284">
        <v>0</v>
      </c>
      <c r="F77" s="284">
        <f t="shared" ref="F77:F82" si="12">+D77+E77</f>
        <v>0</v>
      </c>
      <c r="G77" s="284">
        <v>0</v>
      </c>
      <c r="H77" s="284">
        <v>0</v>
      </c>
      <c r="I77" s="284">
        <f t="shared" ref="I77:I82" si="13">+F77-G77</f>
        <v>0</v>
      </c>
    </row>
    <row r="78" spans="1:9" ht="15">
      <c r="A78" s="47"/>
      <c r="B78" s="61" t="s">
        <v>252</v>
      </c>
      <c r="C78" s="54" t="s">
        <v>215</v>
      </c>
      <c r="D78" s="284">
        <v>0</v>
      </c>
      <c r="E78" s="284">
        <v>0</v>
      </c>
      <c r="F78" s="284">
        <f t="shared" si="12"/>
        <v>0</v>
      </c>
      <c r="G78" s="284">
        <v>0</v>
      </c>
      <c r="H78" s="284">
        <v>0</v>
      </c>
      <c r="I78" s="284">
        <f t="shared" si="13"/>
        <v>0</v>
      </c>
    </row>
    <row r="79" spans="1:9" ht="15">
      <c r="A79" s="47"/>
      <c r="B79" s="61" t="s">
        <v>253</v>
      </c>
      <c r="C79" s="54" t="s">
        <v>216</v>
      </c>
      <c r="D79" s="284">
        <v>0</v>
      </c>
      <c r="E79" s="284">
        <v>0</v>
      </c>
      <c r="F79" s="284">
        <f t="shared" si="12"/>
        <v>0</v>
      </c>
      <c r="G79" s="284">
        <v>0</v>
      </c>
      <c r="H79" s="284">
        <v>0</v>
      </c>
      <c r="I79" s="284">
        <f t="shared" si="13"/>
        <v>0</v>
      </c>
    </row>
    <row r="80" spans="1:9" ht="15">
      <c r="A80" s="47"/>
      <c r="B80" s="61" t="s">
        <v>254</v>
      </c>
      <c r="C80" s="54" t="s">
        <v>217</v>
      </c>
      <c r="D80" s="284">
        <v>0</v>
      </c>
      <c r="E80" s="284">
        <v>0</v>
      </c>
      <c r="F80" s="284">
        <f t="shared" si="12"/>
        <v>0</v>
      </c>
      <c r="G80" s="284">
        <v>0</v>
      </c>
      <c r="H80" s="284">
        <v>0</v>
      </c>
      <c r="I80" s="284">
        <f t="shared" si="13"/>
        <v>0</v>
      </c>
    </row>
    <row r="81" spans="1:9" ht="15">
      <c r="A81" s="47"/>
      <c r="B81" s="61" t="s">
        <v>255</v>
      </c>
      <c r="C81" s="54" t="s">
        <v>218</v>
      </c>
      <c r="D81" s="284">
        <v>0</v>
      </c>
      <c r="E81" s="284">
        <v>0</v>
      </c>
      <c r="F81" s="284">
        <f t="shared" si="12"/>
        <v>0</v>
      </c>
      <c r="G81" s="284">
        <v>0</v>
      </c>
      <c r="H81" s="284">
        <v>0</v>
      </c>
      <c r="I81" s="284">
        <f t="shared" si="13"/>
        <v>0</v>
      </c>
    </row>
    <row r="82" spans="1:9" ht="15.75">
      <c r="A82" s="47"/>
      <c r="B82" s="62" t="s">
        <v>256</v>
      </c>
      <c r="C82" s="58" t="s">
        <v>219</v>
      </c>
      <c r="D82" s="284">
        <v>0</v>
      </c>
      <c r="E82" s="284">
        <v>0</v>
      </c>
      <c r="F82" s="284">
        <f t="shared" si="12"/>
        <v>0</v>
      </c>
      <c r="G82" s="286">
        <v>0</v>
      </c>
      <c r="H82" s="284">
        <v>0</v>
      </c>
      <c r="I82" s="284">
        <f t="shared" si="13"/>
        <v>0</v>
      </c>
    </row>
    <row r="83" spans="1:9" ht="15">
      <c r="A83" s="48"/>
      <c r="B83" s="49" t="s">
        <v>257</v>
      </c>
      <c r="C83" s="50"/>
      <c r="D83" s="282">
        <f>+D84+D92+D102+D112+D122+D132+D136+D144+D148</f>
        <v>177398780</v>
      </c>
      <c r="E83" s="282">
        <f t="shared" ref="E83:I83" si="14">+E84+E92+E102+E112+E122+E132+E136+E144+E148</f>
        <v>5016023.6100000003</v>
      </c>
      <c r="F83" s="282">
        <f t="shared" si="14"/>
        <v>182414803.61000001</v>
      </c>
      <c r="G83" s="282">
        <f>+G84+G92+G102+G112+G122+G132+G136+G144+G148</f>
        <v>28252240.210000001</v>
      </c>
      <c r="H83" s="282">
        <f t="shared" si="14"/>
        <v>27967817.219999999</v>
      </c>
      <c r="I83" s="282">
        <f t="shared" si="14"/>
        <v>154162563.40000001</v>
      </c>
    </row>
    <row r="84" spans="1:9" ht="15">
      <c r="A84" s="51"/>
      <c r="B84" s="52" t="s">
        <v>221</v>
      </c>
      <c r="C84" s="53"/>
      <c r="D84" s="283">
        <f>SUM(D85:D91)</f>
        <v>0</v>
      </c>
      <c r="E84" s="283">
        <f t="shared" ref="E84:I84" si="15">SUM(E85:E91)</f>
        <v>0</v>
      </c>
      <c r="F84" s="283">
        <f t="shared" si="15"/>
        <v>0</v>
      </c>
      <c r="G84" s="283">
        <f t="shared" si="15"/>
        <v>0</v>
      </c>
      <c r="H84" s="283">
        <f t="shared" si="15"/>
        <v>0</v>
      </c>
      <c r="I84" s="283">
        <f t="shared" si="15"/>
        <v>0</v>
      </c>
    </row>
    <row r="85" spans="1:9" ht="15">
      <c r="A85" s="47"/>
      <c r="B85" s="61" t="s">
        <v>6</v>
      </c>
      <c r="C85" s="54" t="s">
        <v>157</v>
      </c>
      <c r="D85" s="284">
        <v>0</v>
      </c>
      <c r="E85" s="284">
        <v>0</v>
      </c>
      <c r="F85" s="284">
        <f t="shared" ref="F85:F91" si="16">+D85+E85</f>
        <v>0</v>
      </c>
      <c r="G85" s="284">
        <v>0</v>
      </c>
      <c r="H85" s="284">
        <v>0</v>
      </c>
      <c r="I85" s="284">
        <f t="shared" ref="I85:I91" si="17">+F85-G85</f>
        <v>0</v>
      </c>
    </row>
    <row r="86" spans="1:9" ht="15">
      <c r="A86" s="47"/>
      <c r="B86" s="61" t="s">
        <v>7</v>
      </c>
      <c r="C86" s="54" t="s">
        <v>158</v>
      </c>
      <c r="D86" s="284">
        <v>0</v>
      </c>
      <c r="E86" s="284">
        <v>0</v>
      </c>
      <c r="F86" s="284">
        <f t="shared" si="16"/>
        <v>0</v>
      </c>
      <c r="G86" s="284">
        <v>0</v>
      </c>
      <c r="H86" s="284">
        <v>0</v>
      </c>
      <c r="I86" s="284">
        <f t="shared" si="17"/>
        <v>0</v>
      </c>
    </row>
    <row r="87" spans="1:9" ht="15">
      <c r="A87" s="47"/>
      <c r="B87" s="62" t="s">
        <v>8</v>
      </c>
      <c r="C87" s="58" t="s">
        <v>159</v>
      </c>
      <c r="D87" s="287">
        <v>0</v>
      </c>
      <c r="E87" s="287">
        <v>0</v>
      </c>
      <c r="F87" s="287">
        <f t="shared" si="16"/>
        <v>0</v>
      </c>
      <c r="G87" s="287">
        <v>0</v>
      </c>
      <c r="H87" s="287">
        <v>0</v>
      </c>
      <c r="I87" s="287">
        <f t="shared" si="17"/>
        <v>0</v>
      </c>
    </row>
    <row r="88" spans="1:9" ht="15">
      <c r="A88" s="47"/>
      <c r="B88" s="61" t="s">
        <v>9</v>
      </c>
      <c r="C88" s="54" t="s">
        <v>160</v>
      </c>
      <c r="D88" s="284">
        <v>0</v>
      </c>
      <c r="E88" s="284">
        <v>0</v>
      </c>
      <c r="F88" s="284">
        <f t="shared" si="16"/>
        <v>0</v>
      </c>
      <c r="G88" s="284">
        <v>0</v>
      </c>
      <c r="H88" s="284">
        <v>0</v>
      </c>
      <c r="I88" s="284">
        <f t="shared" si="17"/>
        <v>0</v>
      </c>
    </row>
    <row r="89" spans="1:9" ht="15">
      <c r="A89" s="47"/>
      <c r="B89" s="61" t="s">
        <v>10</v>
      </c>
      <c r="C89" s="54" t="s">
        <v>161</v>
      </c>
      <c r="D89" s="284">
        <v>0</v>
      </c>
      <c r="E89" s="284">
        <v>0</v>
      </c>
      <c r="F89" s="284">
        <f t="shared" si="16"/>
        <v>0</v>
      </c>
      <c r="G89" s="284">
        <v>0</v>
      </c>
      <c r="H89" s="284">
        <v>0</v>
      </c>
      <c r="I89" s="284">
        <f t="shared" si="17"/>
        <v>0</v>
      </c>
    </row>
    <row r="90" spans="1:9" ht="15">
      <c r="A90" s="47"/>
      <c r="B90" s="61" t="s">
        <v>11</v>
      </c>
      <c r="C90" s="54" t="s">
        <v>162</v>
      </c>
      <c r="D90" s="284">
        <v>0</v>
      </c>
      <c r="E90" s="284">
        <v>0</v>
      </c>
      <c r="F90" s="284">
        <f t="shared" si="16"/>
        <v>0</v>
      </c>
      <c r="G90" s="284">
        <v>0</v>
      </c>
      <c r="H90" s="284">
        <v>0</v>
      </c>
      <c r="I90" s="284">
        <f t="shared" si="17"/>
        <v>0</v>
      </c>
    </row>
    <row r="91" spans="1:9" ht="15">
      <c r="A91" s="47"/>
      <c r="B91" s="61" t="s">
        <v>12</v>
      </c>
      <c r="C91" s="54" t="s">
        <v>163</v>
      </c>
      <c r="D91" s="284">
        <v>0</v>
      </c>
      <c r="E91" s="284">
        <v>0</v>
      </c>
      <c r="F91" s="284">
        <f t="shared" si="16"/>
        <v>0</v>
      </c>
      <c r="G91" s="284">
        <v>0</v>
      </c>
      <c r="H91" s="284">
        <v>0</v>
      </c>
      <c r="I91" s="284">
        <f t="shared" si="17"/>
        <v>0</v>
      </c>
    </row>
    <row r="92" spans="1:9" ht="15">
      <c r="A92" s="51"/>
      <c r="B92" s="55" t="s">
        <v>229</v>
      </c>
      <c r="C92" s="56"/>
      <c r="D92" s="285">
        <f>SUM(D93:D101)</f>
        <v>0</v>
      </c>
      <c r="E92" s="285">
        <f t="shared" ref="E92:I92" si="18">SUM(E93:E101)</f>
        <v>518943.25</v>
      </c>
      <c r="F92" s="285">
        <f t="shared" si="18"/>
        <v>518943.25</v>
      </c>
      <c r="G92" s="285">
        <f t="shared" si="18"/>
        <v>0</v>
      </c>
      <c r="H92" s="285">
        <f t="shared" si="18"/>
        <v>0</v>
      </c>
      <c r="I92" s="285">
        <f t="shared" si="18"/>
        <v>518943.25</v>
      </c>
    </row>
    <row r="93" spans="1:9" ht="15">
      <c r="A93" s="47"/>
      <c r="B93" s="61" t="s">
        <v>13</v>
      </c>
      <c r="C93" s="54" t="s">
        <v>164</v>
      </c>
      <c r="D93" s="284">
        <v>0</v>
      </c>
      <c r="E93" s="284">
        <v>81000</v>
      </c>
      <c r="F93" s="284">
        <f t="shared" ref="F93:F101" si="19">+D93+E93</f>
        <v>81000</v>
      </c>
      <c r="G93" s="284">
        <v>0</v>
      </c>
      <c r="H93" s="284">
        <v>0</v>
      </c>
      <c r="I93" s="284">
        <f t="shared" ref="I93:I101" si="20">+F93-G93</f>
        <v>81000</v>
      </c>
    </row>
    <row r="94" spans="1:9" ht="15">
      <c r="A94" s="47"/>
      <c r="B94" s="61" t="s">
        <v>14</v>
      </c>
      <c r="C94" s="54" t="s">
        <v>165</v>
      </c>
      <c r="D94" s="284">
        <v>0</v>
      </c>
      <c r="E94" s="284">
        <v>237943.25</v>
      </c>
      <c r="F94" s="284">
        <f t="shared" si="19"/>
        <v>237943.25</v>
      </c>
      <c r="G94" s="284">
        <v>0</v>
      </c>
      <c r="H94" s="284">
        <v>0</v>
      </c>
      <c r="I94" s="284">
        <f t="shared" si="20"/>
        <v>237943.25</v>
      </c>
    </row>
    <row r="95" spans="1:9" ht="15">
      <c r="A95" s="47"/>
      <c r="B95" s="61" t="s">
        <v>15</v>
      </c>
      <c r="C95" s="54" t="s">
        <v>166</v>
      </c>
      <c r="D95" s="284">
        <v>0</v>
      </c>
      <c r="E95" s="284">
        <v>0</v>
      </c>
      <c r="F95" s="284">
        <f t="shared" si="19"/>
        <v>0</v>
      </c>
      <c r="G95" s="284">
        <v>0</v>
      </c>
      <c r="H95" s="284">
        <v>0</v>
      </c>
      <c r="I95" s="284">
        <f t="shared" si="20"/>
        <v>0</v>
      </c>
    </row>
    <row r="96" spans="1:9" ht="15">
      <c r="A96" s="47"/>
      <c r="B96" s="61" t="s">
        <v>16</v>
      </c>
      <c r="C96" s="54" t="s">
        <v>167</v>
      </c>
      <c r="D96" s="284">
        <v>0</v>
      </c>
      <c r="E96" s="284">
        <v>0</v>
      </c>
      <c r="F96" s="284">
        <f t="shared" si="19"/>
        <v>0</v>
      </c>
      <c r="G96" s="284">
        <v>0</v>
      </c>
      <c r="H96" s="284">
        <v>0</v>
      </c>
      <c r="I96" s="284">
        <f t="shared" si="20"/>
        <v>0</v>
      </c>
    </row>
    <row r="97" spans="1:9" ht="15">
      <c r="A97" s="47"/>
      <c r="B97" s="61" t="s">
        <v>17</v>
      </c>
      <c r="C97" s="54" t="s">
        <v>168</v>
      </c>
      <c r="D97" s="284">
        <v>0</v>
      </c>
      <c r="E97" s="284">
        <v>80000</v>
      </c>
      <c r="F97" s="284">
        <f t="shared" si="19"/>
        <v>80000</v>
      </c>
      <c r="G97" s="284">
        <v>0</v>
      </c>
      <c r="H97" s="284">
        <v>0</v>
      </c>
      <c r="I97" s="284">
        <f t="shared" si="20"/>
        <v>80000</v>
      </c>
    </row>
    <row r="98" spans="1:9" ht="15">
      <c r="A98" s="47"/>
      <c r="B98" s="61" t="s">
        <v>18</v>
      </c>
      <c r="C98" s="54" t="s">
        <v>169</v>
      </c>
      <c r="D98" s="284">
        <v>0</v>
      </c>
      <c r="E98" s="284">
        <v>0</v>
      </c>
      <c r="F98" s="284">
        <f t="shared" si="19"/>
        <v>0</v>
      </c>
      <c r="G98" s="284">
        <v>0</v>
      </c>
      <c r="H98" s="284">
        <v>0</v>
      </c>
      <c r="I98" s="284">
        <f t="shared" si="20"/>
        <v>0</v>
      </c>
    </row>
    <row r="99" spans="1:9" ht="15">
      <c r="A99" s="47"/>
      <c r="B99" s="61" t="s">
        <v>61</v>
      </c>
      <c r="C99" s="54" t="s">
        <v>170</v>
      </c>
      <c r="D99" s="284">
        <v>0</v>
      </c>
      <c r="E99" s="284">
        <v>120000</v>
      </c>
      <c r="F99" s="284">
        <f t="shared" si="19"/>
        <v>120000</v>
      </c>
      <c r="G99" s="284">
        <v>0</v>
      </c>
      <c r="H99" s="284">
        <v>0</v>
      </c>
      <c r="I99" s="284">
        <f t="shared" si="20"/>
        <v>120000</v>
      </c>
    </row>
    <row r="100" spans="1:9" ht="15">
      <c r="A100" s="47"/>
      <c r="B100" s="61" t="s">
        <v>223</v>
      </c>
      <c r="C100" s="54" t="s">
        <v>171</v>
      </c>
      <c r="D100" s="284">
        <v>0</v>
      </c>
      <c r="E100" s="284">
        <v>0</v>
      </c>
      <c r="F100" s="284">
        <f t="shared" si="19"/>
        <v>0</v>
      </c>
      <c r="G100" s="284">
        <v>0</v>
      </c>
      <c r="H100" s="284">
        <v>0</v>
      </c>
      <c r="I100" s="284">
        <f t="shared" si="20"/>
        <v>0</v>
      </c>
    </row>
    <row r="101" spans="1:9" ht="15">
      <c r="A101" s="47"/>
      <c r="B101" s="61" t="s">
        <v>224</v>
      </c>
      <c r="C101" s="54" t="s">
        <v>172</v>
      </c>
      <c r="D101" s="284">
        <v>0</v>
      </c>
      <c r="E101" s="284">
        <v>0</v>
      </c>
      <c r="F101" s="284">
        <f t="shared" si="19"/>
        <v>0</v>
      </c>
      <c r="G101" s="284">
        <v>0</v>
      </c>
      <c r="H101" s="284">
        <v>0</v>
      </c>
      <c r="I101" s="284">
        <f t="shared" si="20"/>
        <v>0</v>
      </c>
    </row>
    <row r="102" spans="1:9" ht="15">
      <c r="A102" s="51"/>
      <c r="B102" s="55" t="s">
        <v>230</v>
      </c>
      <c r="C102" s="56"/>
      <c r="D102" s="285">
        <f>SUM(D103:D111)</f>
        <v>0</v>
      </c>
      <c r="E102" s="285">
        <f t="shared" ref="E102:I102" si="21">SUM(E103:E111)</f>
        <v>4431705.96</v>
      </c>
      <c r="F102" s="285">
        <f t="shared" si="21"/>
        <v>4431705.96</v>
      </c>
      <c r="G102" s="285">
        <f t="shared" si="21"/>
        <v>40313.61</v>
      </c>
      <c r="H102" s="285">
        <f t="shared" si="21"/>
        <v>40313.61</v>
      </c>
      <c r="I102" s="285">
        <f t="shared" si="21"/>
        <v>4391392.3499999996</v>
      </c>
    </row>
    <row r="103" spans="1:9" ht="15">
      <c r="A103" s="47"/>
      <c r="B103" s="61" t="s">
        <v>21</v>
      </c>
      <c r="C103" s="54" t="s">
        <v>173</v>
      </c>
      <c r="D103" s="284">
        <v>0</v>
      </c>
      <c r="E103" s="284">
        <v>72000</v>
      </c>
      <c r="F103" s="284">
        <f t="shared" ref="F103:F111" si="22">+D103+E103</f>
        <v>72000</v>
      </c>
      <c r="G103" s="284">
        <v>0</v>
      </c>
      <c r="H103" s="284">
        <v>0</v>
      </c>
      <c r="I103" s="284">
        <f t="shared" ref="I103:I111" si="23">+F103-G103</f>
        <v>72000</v>
      </c>
    </row>
    <row r="104" spans="1:9" ht="15">
      <c r="A104" s="47"/>
      <c r="B104" s="61" t="s">
        <v>22</v>
      </c>
      <c r="C104" s="54" t="s">
        <v>174</v>
      </c>
      <c r="D104" s="284">
        <v>0</v>
      </c>
      <c r="E104" s="284">
        <v>0</v>
      </c>
      <c r="F104" s="284">
        <f t="shared" si="22"/>
        <v>0</v>
      </c>
      <c r="G104" s="284">
        <v>0</v>
      </c>
      <c r="H104" s="284">
        <v>0</v>
      </c>
      <c r="I104" s="284">
        <f t="shared" si="23"/>
        <v>0</v>
      </c>
    </row>
    <row r="105" spans="1:9" ht="15.75">
      <c r="A105" s="47"/>
      <c r="B105" s="61" t="s">
        <v>23</v>
      </c>
      <c r="C105" s="54" t="s">
        <v>175</v>
      </c>
      <c r="D105" s="284">
        <v>0</v>
      </c>
      <c r="E105" s="286">
        <v>4213790</v>
      </c>
      <c r="F105" s="284">
        <f t="shared" si="22"/>
        <v>4213790</v>
      </c>
      <c r="G105" s="284">
        <v>0</v>
      </c>
      <c r="H105" s="284">
        <v>0</v>
      </c>
      <c r="I105" s="284">
        <f t="shared" si="23"/>
        <v>4213790</v>
      </c>
    </row>
    <row r="106" spans="1:9" ht="15">
      <c r="A106" s="47"/>
      <c r="B106" s="61" t="s">
        <v>24</v>
      </c>
      <c r="C106" s="54" t="s">
        <v>176</v>
      </c>
      <c r="D106" s="284">
        <v>0</v>
      </c>
      <c r="E106" s="284">
        <v>0</v>
      </c>
      <c r="F106" s="284">
        <f t="shared" si="22"/>
        <v>0</v>
      </c>
      <c r="G106" s="284">
        <v>0</v>
      </c>
      <c r="H106" s="284">
        <v>0</v>
      </c>
      <c r="I106" s="284">
        <f t="shared" si="23"/>
        <v>0</v>
      </c>
    </row>
    <row r="107" spans="1:9" ht="15">
      <c r="A107" s="47"/>
      <c r="B107" s="61" t="s">
        <v>25</v>
      </c>
      <c r="C107" s="54" t="s">
        <v>177</v>
      </c>
      <c r="D107" s="284">
        <v>0</v>
      </c>
      <c r="E107" s="284">
        <v>70602.350000000006</v>
      </c>
      <c r="F107" s="284">
        <f t="shared" si="22"/>
        <v>70602.350000000006</v>
      </c>
      <c r="G107" s="284">
        <v>0</v>
      </c>
      <c r="H107" s="284">
        <v>0</v>
      </c>
      <c r="I107" s="284">
        <f t="shared" si="23"/>
        <v>70602.350000000006</v>
      </c>
    </row>
    <row r="108" spans="1:9" ht="15">
      <c r="A108" s="47"/>
      <c r="B108" s="61" t="s">
        <v>225</v>
      </c>
      <c r="C108" s="54" t="s">
        <v>178</v>
      </c>
      <c r="D108" s="284">
        <v>0</v>
      </c>
      <c r="E108" s="284">
        <v>0</v>
      </c>
      <c r="F108" s="284">
        <f t="shared" si="22"/>
        <v>0</v>
      </c>
      <c r="G108" s="284">
        <v>0</v>
      </c>
      <c r="H108" s="284">
        <v>0</v>
      </c>
      <c r="I108" s="284">
        <f t="shared" si="23"/>
        <v>0</v>
      </c>
    </row>
    <row r="109" spans="1:9" ht="15">
      <c r="A109" s="47"/>
      <c r="B109" s="61" t="s">
        <v>226</v>
      </c>
      <c r="C109" s="54" t="s">
        <v>179</v>
      </c>
      <c r="D109" s="284">
        <v>0</v>
      </c>
      <c r="E109" s="284">
        <v>35000</v>
      </c>
      <c r="F109" s="284">
        <f t="shared" si="22"/>
        <v>35000</v>
      </c>
      <c r="G109" s="284">
        <v>0</v>
      </c>
      <c r="H109" s="284">
        <v>0</v>
      </c>
      <c r="I109" s="284">
        <f t="shared" si="23"/>
        <v>35000</v>
      </c>
    </row>
    <row r="110" spans="1:9" ht="15">
      <c r="A110" s="47"/>
      <c r="B110" s="61" t="s">
        <v>227</v>
      </c>
      <c r="C110" s="54" t="s">
        <v>180</v>
      </c>
      <c r="D110" s="284">
        <v>0</v>
      </c>
      <c r="E110" s="284">
        <v>0</v>
      </c>
      <c r="F110" s="284">
        <f t="shared" si="22"/>
        <v>0</v>
      </c>
      <c r="G110" s="284">
        <v>0</v>
      </c>
      <c r="H110" s="284">
        <v>0</v>
      </c>
      <c r="I110" s="284">
        <f t="shared" si="23"/>
        <v>0</v>
      </c>
    </row>
    <row r="111" spans="1:9" ht="15">
      <c r="A111" s="47"/>
      <c r="B111" s="61" t="s">
        <v>228</v>
      </c>
      <c r="C111" s="54" t="s">
        <v>181</v>
      </c>
      <c r="D111" s="284">
        <v>0</v>
      </c>
      <c r="E111" s="284">
        <v>40313.61</v>
      </c>
      <c r="F111" s="284">
        <f t="shared" si="22"/>
        <v>40313.61</v>
      </c>
      <c r="G111" s="284">
        <v>40313.61</v>
      </c>
      <c r="H111" s="284">
        <v>40313.61</v>
      </c>
      <c r="I111" s="284">
        <f t="shared" si="23"/>
        <v>0</v>
      </c>
    </row>
    <row r="112" spans="1:9" ht="15">
      <c r="A112" s="51"/>
      <c r="B112" s="55" t="s">
        <v>231</v>
      </c>
      <c r="C112" s="56"/>
      <c r="D112" s="285">
        <f>SUM(D113:D121)</f>
        <v>177398780</v>
      </c>
      <c r="E112" s="285">
        <f t="shared" ref="E112:I112" si="24">SUM(E113:E121)</f>
        <v>0</v>
      </c>
      <c r="F112" s="285">
        <f t="shared" si="24"/>
        <v>177398780</v>
      </c>
      <c r="G112" s="285">
        <f t="shared" si="24"/>
        <v>28211926.600000001</v>
      </c>
      <c r="H112" s="285">
        <f t="shared" si="24"/>
        <v>27927503.609999999</v>
      </c>
      <c r="I112" s="285">
        <f t="shared" si="24"/>
        <v>149186853.40000001</v>
      </c>
    </row>
    <row r="113" spans="1:9" ht="15">
      <c r="A113" s="47"/>
      <c r="B113" s="61" t="s">
        <v>26</v>
      </c>
      <c r="C113" s="54" t="s">
        <v>182</v>
      </c>
      <c r="D113" s="284">
        <v>0</v>
      </c>
      <c r="E113" s="284">
        <v>0</v>
      </c>
      <c r="F113" s="284">
        <f t="shared" ref="F113:F121" si="25">+D113+E113</f>
        <v>0</v>
      </c>
      <c r="G113" s="284">
        <v>0</v>
      </c>
      <c r="H113" s="284">
        <v>0</v>
      </c>
      <c r="I113" s="284">
        <f t="shared" ref="I113:I121" si="26">+F113-G113</f>
        <v>0</v>
      </c>
    </row>
    <row r="114" spans="1:9" ht="15">
      <c r="A114" s="47"/>
      <c r="B114" s="61" t="s">
        <v>27</v>
      </c>
      <c r="C114" s="54" t="s">
        <v>183</v>
      </c>
      <c r="D114" s="284">
        <v>0</v>
      </c>
      <c r="E114" s="284">
        <v>0</v>
      </c>
      <c r="F114" s="284">
        <f t="shared" si="25"/>
        <v>0</v>
      </c>
      <c r="G114" s="284">
        <v>0</v>
      </c>
      <c r="H114" s="284">
        <v>0</v>
      </c>
      <c r="I114" s="284">
        <f t="shared" si="26"/>
        <v>0</v>
      </c>
    </row>
    <row r="115" spans="1:9" ht="15">
      <c r="A115" s="47"/>
      <c r="B115" s="61" t="s">
        <v>28</v>
      </c>
      <c r="C115" s="54" t="s">
        <v>184</v>
      </c>
      <c r="D115" s="284">
        <v>0</v>
      </c>
      <c r="E115" s="284">
        <v>0</v>
      </c>
      <c r="F115" s="284">
        <f t="shared" si="25"/>
        <v>0</v>
      </c>
      <c r="G115" s="284">
        <v>0</v>
      </c>
      <c r="H115" s="284">
        <v>0</v>
      </c>
      <c r="I115" s="284">
        <f t="shared" si="26"/>
        <v>0</v>
      </c>
    </row>
    <row r="116" spans="1:9" ht="15">
      <c r="A116" s="47"/>
      <c r="B116" s="61" t="s">
        <v>29</v>
      </c>
      <c r="C116" s="54" t="s">
        <v>185</v>
      </c>
      <c r="D116" s="284">
        <v>177398780</v>
      </c>
      <c r="E116" s="284">
        <v>0</v>
      </c>
      <c r="F116" s="284">
        <f t="shared" si="25"/>
        <v>177398780</v>
      </c>
      <c r="G116" s="284">
        <v>28211926.600000001</v>
      </c>
      <c r="H116" s="284">
        <v>27927503.609999999</v>
      </c>
      <c r="I116" s="284">
        <f t="shared" si="26"/>
        <v>149186853.40000001</v>
      </c>
    </row>
    <row r="117" spans="1:9" ht="15">
      <c r="A117" s="47"/>
      <c r="B117" s="61" t="s">
        <v>30</v>
      </c>
      <c r="C117" s="54" t="s">
        <v>186</v>
      </c>
      <c r="D117" s="284">
        <v>0</v>
      </c>
      <c r="E117" s="284">
        <v>0</v>
      </c>
      <c r="F117" s="284">
        <f t="shared" si="25"/>
        <v>0</v>
      </c>
      <c r="G117" s="284">
        <v>0</v>
      </c>
      <c r="H117" s="284">
        <v>0</v>
      </c>
      <c r="I117" s="284">
        <f t="shared" si="26"/>
        <v>0</v>
      </c>
    </row>
    <row r="118" spans="1:9" ht="15">
      <c r="A118" s="47"/>
      <c r="B118" s="61" t="s">
        <v>232</v>
      </c>
      <c r="C118" s="54" t="s">
        <v>187</v>
      </c>
      <c r="D118" s="284">
        <v>0</v>
      </c>
      <c r="E118" s="284">
        <v>0</v>
      </c>
      <c r="F118" s="284">
        <f t="shared" si="25"/>
        <v>0</v>
      </c>
      <c r="G118" s="284">
        <v>0</v>
      </c>
      <c r="H118" s="284">
        <v>0</v>
      </c>
      <c r="I118" s="284">
        <f t="shared" si="26"/>
        <v>0</v>
      </c>
    </row>
    <row r="119" spans="1:9" ht="15">
      <c r="A119" s="47"/>
      <c r="B119" s="61" t="s">
        <v>233</v>
      </c>
      <c r="C119" s="54" t="s">
        <v>188</v>
      </c>
      <c r="D119" s="284">
        <v>0</v>
      </c>
      <c r="E119" s="284">
        <v>0</v>
      </c>
      <c r="F119" s="284">
        <f t="shared" si="25"/>
        <v>0</v>
      </c>
      <c r="G119" s="284">
        <v>0</v>
      </c>
      <c r="H119" s="284">
        <v>0</v>
      </c>
      <c r="I119" s="284">
        <f t="shared" si="26"/>
        <v>0</v>
      </c>
    </row>
    <row r="120" spans="1:9" ht="15">
      <c r="A120" s="47"/>
      <c r="B120" s="61" t="s">
        <v>234</v>
      </c>
      <c r="C120" s="54" t="s">
        <v>189</v>
      </c>
      <c r="D120" s="284">
        <v>0</v>
      </c>
      <c r="E120" s="284">
        <v>0</v>
      </c>
      <c r="F120" s="284">
        <f t="shared" si="25"/>
        <v>0</v>
      </c>
      <c r="G120" s="284">
        <v>0</v>
      </c>
      <c r="H120" s="284">
        <v>0</v>
      </c>
      <c r="I120" s="284">
        <f t="shared" si="26"/>
        <v>0</v>
      </c>
    </row>
    <row r="121" spans="1:9" ht="15">
      <c r="A121" s="47"/>
      <c r="B121" s="61" t="s">
        <v>235</v>
      </c>
      <c r="C121" s="54" t="s">
        <v>190</v>
      </c>
      <c r="D121" s="284">
        <v>0</v>
      </c>
      <c r="E121" s="284">
        <v>0</v>
      </c>
      <c r="F121" s="284">
        <f t="shared" si="25"/>
        <v>0</v>
      </c>
      <c r="G121" s="284">
        <v>0</v>
      </c>
      <c r="H121" s="284">
        <v>0</v>
      </c>
      <c r="I121" s="284">
        <f t="shared" si="26"/>
        <v>0</v>
      </c>
    </row>
    <row r="122" spans="1:9" ht="15">
      <c r="A122" s="51"/>
      <c r="B122" s="55" t="s">
        <v>236</v>
      </c>
      <c r="C122" s="56"/>
      <c r="D122" s="285">
        <f>SUM(D123:D131)</f>
        <v>0</v>
      </c>
      <c r="E122" s="285">
        <f t="shared" ref="E122:I122" si="27">SUM(E123:E131)</f>
        <v>65374.400000000001</v>
      </c>
      <c r="F122" s="285">
        <f t="shared" si="27"/>
        <v>65374.400000000001</v>
      </c>
      <c r="G122" s="285">
        <f t="shared" si="27"/>
        <v>0</v>
      </c>
      <c r="H122" s="285">
        <f t="shared" si="27"/>
        <v>0</v>
      </c>
      <c r="I122" s="285">
        <f t="shared" si="27"/>
        <v>65374.400000000001</v>
      </c>
    </row>
    <row r="123" spans="1:9" ht="15">
      <c r="A123" s="47"/>
      <c r="B123" s="61" t="s">
        <v>84</v>
      </c>
      <c r="C123" s="54" t="s">
        <v>191</v>
      </c>
      <c r="D123" s="284">
        <v>0</v>
      </c>
      <c r="E123" s="284">
        <v>49386.3</v>
      </c>
      <c r="F123" s="284">
        <f t="shared" ref="F123:F131" si="28">+D123+E123</f>
        <v>49386.3</v>
      </c>
      <c r="G123" s="284">
        <v>0</v>
      </c>
      <c r="H123" s="284">
        <v>0</v>
      </c>
      <c r="I123" s="284">
        <f t="shared" ref="I123:I131" si="29">+F123-G123</f>
        <v>49386.3</v>
      </c>
    </row>
    <row r="124" spans="1:9" ht="15">
      <c r="A124" s="47"/>
      <c r="B124" s="61" t="s">
        <v>85</v>
      </c>
      <c r="C124" s="54" t="s">
        <v>192</v>
      </c>
      <c r="D124" s="284">
        <v>0</v>
      </c>
      <c r="E124" s="284">
        <v>15988.1</v>
      </c>
      <c r="F124" s="284">
        <f t="shared" si="28"/>
        <v>15988.1</v>
      </c>
      <c r="G124" s="284">
        <v>0</v>
      </c>
      <c r="H124" s="284">
        <v>0</v>
      </c>
      <c r="I124" s="284">
        <f t="shared" si="29"/>
        <v>15988.1</v>
      </c>
    </row>
    <row r="125" spans="1:9" ht="15">
      <c r="A125" s="47"/>
      <c r="B125" s="61" t="s">
        <v>86</v>
      </c>
      <c r="C125" s="57" t="s">
        <v>193</v>
      </c>
      <c r="D125" s="284">
        <v>0</v>
      </c>
      <c r="E125" s="284">
        <v>0</v>
      </c>
      <c r="F125" s="284">
        <f t="shared" si="28"/>
        <v>0</v>
      </c>
      <c r="G125" s="284">
        <v>0</v>
      </c>
      <c r="H125" s="284">
        <v>0</v>
      </c>
      <c r="I125" s="284">
        <f t="shared" si="29"/>
        <v>0</v>
      </c>
    </row>
    <row r="126" spans="1:9" ht="15">
      <c r="A126" s="47"/>
      <c r="B126" s="61" t="s">
        <v>237</v>
      </c>
      <c r="C126" s="54" t="s">
        <v>194</v>
      </c>
      <c r="D126" s="284">
        <v>0</v>
      </c>
      <c r="E126" s="284">
        <v>0</v>
      </c>
      <c r="F126" s="284">
        <f t="shared" si="28"/>
        <v>0</v>
      </c>
      <c r="G126" s="284">
        <v>0</v>
      </c>
      <c r="H126" s="284">
        <v>0</v>
      </c>
      <c r="I126" s="284">
        <f t="shared" si="29"/>
        <v>0</v>
      </c>
    </row>
    <row r="127" spans="1:9" ht="15">
      <c r="A127" s="47"/>
      <c r="B127" s="61" t="s">
        <v>238</v>
      </c>
      <c r="C127" s="54" t="s">
        <v>195</v>
      </c>
      <c r="D127" s="284">
        <v>0</v>
      </c>
      <c r="E127" s="284">
        <v>0</v>
      </c>
      <c r="F127" s="284">
        <f t="shared" si="28"/>
        <v>0</v>
      </c>
      <c r="G127" s="284">
        <v>0</v>
      </c>
      <c r="H127" s="284">
        <v>0</v>
      </c>
      <c r="I127" s="284">
        <f t="shared" si="29"/>
        <v>0</v>
      </c>
    </row>
    <row r="128" spans="1:9" ht="15">
      <c r="A128" s="47"/>
      <c r="B128" s="61" t="s">
        <v>239</v>
      </c>
      <c r="C128" s="54" t="s">
        <v>196</v>
      </c>
      <c r="D128" s="284">
        <v>0</v>
      </c>
      <c r="E128" s="284">
        <v>0</v>
      </c>
      <c r="F128" s="284">
        <f t="shared" si="28"/>
        <v>0</v>
      </c>
      <c r="G128" s="284">
        <v>0</v>
      </c>
      <c r="H128" s="284">
        <v>0</v>
      </c>
      <c r="I128" s="284">
        <f t="shared" si="29"/>
        <v>0</v>
      </c>
    </row>
    <row r="129" spans="1:9" ht="15">
      <c r="A129" s="47"/>
      <c r="B129" s="61" t="s">
        <v>240</v>
      </c>
      <c r="C129" s="54" t="s">
        <v>197</v>
      </c>
      <c r="D129" s="284">
        <v>0</v>
      </c>
      <c r="E129" s="284">
        <v>0</v>
      </c>
      <c r="F129" s="284">
        <f t="shared" si="28"/>
        <v>0</v>
      </c>
      <c r="G129" s="284">
        <v>0</v>
      </c>
      <c r="H129" s="284">
        <v>0</v>
      </c>
      <c r="I129" s="284">
        <f t="shared" si="29"/>
        <v>0</v>
      </c>
    </row>
    <row r="130" spans="1:9" ht="15">
      <c r="A130" s="47"/>
      <c r="B130" s="61" t="s">
        <v>241</v>
      </c>
      <c r="C130" s="54" t="s">
        <v>198</v>
      </c>
      <c r="D130" s="284">
        <v>0</v>
      </c>
      <c r="E130" s="284">
        <v>0</v>
      </c>
      <c r="F130" s="284">
        <f t="shared" si="28"/>
        <v>0</v>
      </c>
      <c r="G130" s="284">
        <v>0</v>
      </c>
      <c r="H130" s="284">
        <v>0</v>
      </c>
      <c r="I130" s="284">
        <f t="shared" si="29"/>
        <v>0</v>
      </c>
    </row>
    <row r="131" spans="1:9" ht="15">
      <c r="A131" s="47"/>
      <c r="B131" s="61" t="s">
        <v>242</v>
      </c>
      <c r="C131" s="54" t="s">
        <v>199</v>
      </c>
      <c r="D131" s="284">
        <v>0</v>
      </c>
      <c r="E131" s="284">
        <v>0</v>
      </c>
      <c r="F131" s="284">
        <f t="shared" si="28"/>
        <v>0</v>
      </c>
      <c r="G131" s="284">
        <v>0</v>
      </c>
      <c r="H131" s="284">
        <v>0</v>
      </c>
      <c r="I131" s="284">
        <f t="shared" si="29"/>
        <v>0</v>
      </c>
    </row>
    <row r="132" spans="1:9" ht="15">
      <c r="A132" s="51"/>
      <c r="B132" s="55" t="s">
        <v>243</v>
      </c>
      <c r="C132" s="56"/>
      <c r="D132" s="285">
        <f>SUM(D133:D135)</f>
        <v>0</v>
      </c>
      <c r="E132" s="285">
        <f t="shared" ref="E132:I132" si="30">SUM(E133:E135)</f>
        <v>0</v>
      </c>
      <c r="F132" s="285">
        <f t="shared" si="30"/>
        <v>0</v>
      </c>
      <c r="G132" s="285">
        <f t="shared" si="30"/>
        <v>0</v>
      </c>
      <c r="H132" s="285">
        <f t="shared" si="30"/>
        <v>0</v>
      </c>
      <c r="I132" s="285">
        <f t="shared" si="30"/>
        <v>0</v>
      </c>
    </row>
    <row r="133" spans="1:9" ht="15">
      <c r="A133" s="47"/>
      <c r="B133" s="61" t="s">
        <v>32</v>
      </c>
      <c r="C133" s="54" t="s">
        <v>200</v>
      </c>
      <c r="D133" s="284">
        <v>0</v>
      </c>
      <c r="E133" s="284">
        <v>0</v>
      </c>
      <c r="F133" s="284">
        <f t="shared" ref="F133:F135" si="31">+D133+E133</f>
        <v>0</v>
      </c>
      <c r="G133" s="284">
        <v>0</v>
      </c>
      <c r="H133" s="284">
        <v>0</v>
      </c>
      <c r="I133" s="284">
        <f t="shared" ref="I133:I135" si="32">+F133-G133</f>
        <v>0</v>
      </c>
    </row>
    <row r="134" spans="1:9" ht="15">
      <c r="A134" s="47"/>
      <c r="B134" s="61" t="s">
        <v>33</v>
      </c>
      <c r="C134" s="54" t="s">
        <v>201</v>
      </c>
      <c r="D134" s="284">
        <v>0</v>
      </c>
      <c r="E134" s="284">
        <v>0</v>
      </c>
      <c r="F134" s="284">
        <f t="shared" si="31"/>
        <v>0</v>
      </c>
      <c r="G134" s="284">
        <v>0</v>
      </c>
      <c r="H134" s="284">
        <v>0</v>
      </c>
      <c r="I134" s="284">
        <f t="shared" si="32"/>
        <v>0</v>
      </c>
    </row>
    <row r="135" spans="1:9" ht="15">
      <c r="A135" s="47"/>
      <c r="B135" s="61" t="s">
        <v>90</v>
      </c>
      <c r="C135" s="54" t="s">
        <v>202</v>
      </c>
      <c r="D135" s="284">
        <v>0</v>
      </c>
      <c r="E135" s="284">
        <v>0</v>
      </c>
      <c r="F135" s="284">
        <f t="shared" si="31"/>
        <v>0</v>
      </c>
      <c r="G135" s="284">
        <v>0</v>
      </c>
      <c r="H135" s="284">
        <v>0</v>
      </c>
      <c r="I135" s="284">
        <f t="shared" si="32"/>
        <v>0</v>
      </c>
    </row>
    <row r="136" spans="1:9" ht="15">
      <c r="A136" s="51"/>
      <c r="B136" s="55" t="s">
        <v>244</v>
      </c>
      <c r="C136" s="56"/>
      <c r="D136" s="285">
        <f>SUM(D137:D143)</f>
        <v>0</v>
      </c>
      <c r="E136" s="285">
        <f t="shared" ref="E136:I136" si="33">SUM(E137:E143)</f>
        <v>0</v>
      </c>
      <c r="F136" s="285">
        <f t="shared" si="33"/>
        <v>0</v>
      </c>
      <c r="G136" s="285">
        <f t="shared" si="33"/>
        <v>0</v>
      </c>
      <c r="H136" s="285">
        <f t="shared" si="33"/>
        <v>0</v>
      </c>
      <c r="I136" s="285">
        <f t="shared" si="33"/>
        <v>0</v>
      </c>
    </row>
    <row r="137" spans="1:9" ht="15">
      <c r="A137" s="47"/>
      <c r="B137" s="61" t="s">
        <v>35</v>
      </c>
      <c r="C137" s="54" t="s">
        <v>203</v>
      </c>
      <c r="D137" s="284">
        <v>0</v>
      </c>
      <c r="E137" s="284">
        <v>0</v>
      </c>
      <c r="F137" s="284">
        <f t="shared" ref="F137:F143" si="34">+D137+E137</f>
        <v>0</v>
      </c>
      <c r="G137" s="284">
        <v>0</v>
      </c>
      <c r="H137" s="284">
        <v>0</v>
      </c>
      <c r="I137" s="284">
        <f t="shared" ref="I137:I143" si="35">+F137-G137</f>
        <v>0</v>
      </c>
    </row>
    <row r="138" spans="1:9" ht="15">
      <c r="A138" s="47"/>
      <c r="B138" s="61" t="s">
        <v>36</v>
      </c>
      <c r="C138" s="54" t="s">
        <v>204</v>
      </c>
      <c r="D138" s="284">
        <v>0</v>
      </c>
      <c r="E138" s="284">
        <v>0</v>
      </c>
      <c r="F138" s="284">
        <f t="shared" si="34"/>
        <v>0</v>
      </c>
      <c r="G138" s="284">
        <v>0</v>
      </c>
      <c r="H138" s="284">
        <v>0</v>
      </c>
      <c r="I138" s="284">
        <f t="shared" si="35"/>
        <v>0</v>
      </c>
    </row>
    <row r="139" spans="1:9" ht="15">
      <c r="A139" s="47"/>
      <c r="B139" s="61" t="s">
        <v>37</v>
      </c>
      <c r="C139" s="54" t="s">
        <v>205</v>
      </c>
      <c r="D139" s="284">
        <v>0</v>
      </c>
      <c r="E139" s="284">
        <v>0</v>
      </c>
      <c r="F139" s="284">
        <f t="shared" si="34"/>
        <v>0</v>
      </c>
      <c r="G139" s="284">
        <v>0</v>
      </c>
      <c r="H139" s="284">
        <v>0</v>
      </c>
      <c r="I139" s="284">
        <f t="shared" si="35"/>
        <v>0</v>
      </c>
    </row>
    <row r="140" spans="1:9" ht="15">
      <c r="A140" s="47"/>
      <c r="B140" s="61" t="s">
        <v>38</v>
      </c>
      <c r="C140" s="54" t="s">
        <v>206</v>
      </c>
      <c r="D140" s="284">
        <v>0</v>
      </c>
      <c r="E140" s="284">
        <v>0</v>
      </c>
      <c r="F140" s="284">
        <f t="shared" si="34"/>
        <v>0</v>
      </c>
      <c r="G140" s="284">
        <v>0</v>
      </c>
      <c r="H140" s="284">
        <v>0</v>
      </c>
      <c r="I140" s="284">
        <f t="shared" si="35"/>
        <v>0</v>
      </c>
    </row>
    <row r="141" spans="1:9" ht="15">
      <c r="A141" s="47"/>
      <c r="B141" s="61" t="s">
        <v>245</v>
      </c>
      <c r="C141" s="54" t="s">
        <v>207</v>
      </c>
      <c r="D141" s="284">
        <v>0</v>
      </c>
      <c r="E141" s="284">
        <v>0</v>
      </c>
      <c r="F141" s="284">
        <f t="shared" si="34"/>
        <v>0</v>
      </c>
      <c r="G141" s="284">
        <v>0</v>
      </c>
      <c r="H141" s="284">
        <v>0</v>
      </c>
      <c r="I141" s="284">
        <f t="shared" si="35"/>
        <v>0</v>
      </c>
    </row>
    <row r="142" spans="1:9" ht="15">
      <c r="A142" s="47"/>
      <c r="B142" s="61" t="s">
        <v>246</v>
      </c>
      <c r="C142" s="54" t="s">
        <v>208</v>
      </c>
      <c r="D142" s="284">
        <v>0</v>
      </c>
      <c r="E142" s="284">
        <v>0</v>
      </c>
      <c r="F142" s="284">
        <f t="shared" si="34"/>
        <v>0</v>
      </c>
      <c r="G142" s="284">
        <v>0</v>
      </c>
      <c r="H142" s="284">
        <v>0</v>
      </c>
      <c r="I142" s="284">
        <f t="shared" si="35"/>
        <v>0</v>
      </c>
    </row>
    <row r="143" spans="1:9" ht="15">
      <c r="A143" s="47"/>
      <c r="B143" s="61" t="s">
        <v>247</v>
      </c>
      <c r="C143" s="54" t="s">
        <v>209</v>
      </c>
      <c r="D143" s="284">
        <v>0</v>
      </c>
      <c r="E143" s="284">
        <v>0</v>
      </c>
      <c r="F143" s="284">
        <f t="shared" si="34"/>
        <v>0</v>
      </c>
      <c r="G143" s="284">
        <v>0</v>
      </c>
      <c r="H143" s="284">
        <v>0</v>
      </c>
      <c r="I143" s="284">
        <f t="shared" si="35"/>
        <v>0</v>
      </c>
    </row>
    <row r="144" spans="1:9" ht="15">
      <c r="A144" s="51"/>
      <c r="B144" s="55" t="s">
        <v>248</v>
      </c>
      <c r="C144" s="56"/>
      <c r="D144" s="285">
        <f>SUM(D145:D147)</f>
        <v>0</v>
      </c>
      <c r="E144" s="285">
        <f t="shared" ref="E144:I144" si="36">SUM(E145:E147)</f>
        <v>0</v>
      </c>
      <c r="F144" s="285">
        <f t="shared" si="36"/>
        <v>0</v>
      </c>
      <c r="G144" s="285">
        <f t="shared" si="36"/>
        <v>0</v>
      </c>
      <c r="H144" s="285">
        <f t="shared" si="36"/>
        <v>0</v>
      </c>
      <c r="I144" s="285">
        <f t="shared" si="36"/>
        <v>0</v>
      </c>
    </row>
    <row r="145" spans="1:9" ht="15">
      <c r="A145" s="47"/>
      <c r="B145" s="61" t="s">
        <v>103</v>
      </c>
      <c r="C145" s="54" t="s">
        <v>210</v>
      </c>
      <c r="D145" s="284">
        <v>0</v>
      </c>
      <c r="E145" s="284">
        <v>0</v>
      </c>
      <c r="F145" s="284">
        <f t="shared" ref="F145:F147" si="37">+D145+E145</f>
        <v>0</v>
      </c>
      <c r="G145" s="284">
        <v>0</v>
      </c>
      <c r="H145" s="284">
        <v>0</v>
      </c>
      <c r="I145" s="284">
        <f t="shared" ref="I145:I147" si="38">+F145-G145</f>
        <v>0</v>
      </c>
    </row>
    <row r="146" spans="1:9" ht="15">
      <c r="A146" s="47"/>
      <c r="B146" s="61" t="s">
        <v>104</v>
      </c>
      <c r="C146" s="54" t="s">
        <v>211</v>
      </c>
      <c r="D146" s="284">
        <v>0</v>
      </c>
      <c r="E146" s="284">
        <v>0</v>
      </c>
      <c r="F146" s="284">
        <f t="shared" si="37"/>
        <v>0</v>
      </c>
      <c r="G146" s="284">
        <v>0</v>
      </c>
      <c r="H146" s="284">
        <v>0</v>
      </c>
      <c r="I146" s="284">
        <f t="shared" si="38"/>
        <v>0</v>
      </c>
    </row>
    <row r="147" spans="1:9" ht="15">
      <c r="A147" s="47"/>
      <c r="B147" s="61" t="s">
        <v>105</v>
      </c>
      <c r="C147" s="54" t="s">
        <v>212</v>
      </c>
      <c r="D147" s="284">
        <v>0</v>
      </c>
      <c r="E147" s="284">
        <v>0</v>
      </c>
      <c r="F147" s="284">
        <f t="shared" si="37"/>
        <v>0</v>
      </c>
      <c r="G147" s="284">
        <v>0</v>
      </c>
      <c r="H147" s="284">
        <v>0</v>
      </c>
      <c r="I147" s="284">
        <f t="shared" si="38"/>
        <v>0</v>
      </c>
    </row>
    <row r="148" spans="1:9" ht="15">
      <c r="A148" s="51"/>
      <c r="B148" s="55" t="s">
        <v>249</v>
      </c>
      <c r="C148" s="56"/>
      <c r="D148" s="285">
        <f>SUM(D149:D155)</f>
        <v>0</v>
      </c>
      <c r="E148" s="285">
        <f t="shared" ref="E148:I148" si="39">SUM(E149:E155)</f>
        <v>0</v>
      </c>
      <c r="F148" s="285">
        <f t="shared" si="39"/>
        <v>0</v>
      </c>
      <c r="G148" s="285">
        <f t="shared" si="39"/>
        <v>0</v>
      </c>
      <c r="H148" s="285">
        <f t="shared" si="39"/>
        <v>0</v>
      </c>
      <c r="I148" s="285">
        <f t="shared" si="39"/>
        <v>0</v>
      </c>
    </row>
    <row r="149" spans="1:9" ht="15">
      <c r="A149" s="47"/>
      <c r="B149" s="61" t="s">
        <v>250</v>
      </c>
      <c r="C149" s="54" t="s">
        <v>213</v>
      </c>
      <c r="D149" s="284">
        <v>0</v>
      </c>
      <c r="E149" s="284">
        <v>0</v>
      </c>
      <c r="F149" s="284">
        <f t="shared" ref="F149:F155" si="40">+D149+E149</f>
        <v>0</v>
      </c>
      <c r="G149" s="284">
        <v>0</v>
      </c>
      <c r="H149" s="284">
        <v>0</v>
      </c>
      <c r="I149" s="284">
        <f t="shared" ref="I149:I155" si="41">+F149-G149</f>
        <v>0</v>
      </c>
    </row>
    <row r="150" spans="1:9" ht="15">
      <c r="A150" s="47"/>
      <c r="B150" s="61" t="s">
        <v>251</v>
      </c>
      <c r="C150" s="54" t="s">
        <v>214</v>
      </c>
      <c r="D150" s="284">
        <v>0</v>
      </c>
      <c r="E150" s="284">
        <v>0</v>
      </c>
      <c r="F150" s="284">
        <f t="shared" si="40"/>
        <v>0</v>
      </c>
      <c r="G150" s="284">
        <v>0</v>
      </c>
      <c r="H150" s="284">
        <v>0</v>
      </c>
      <c r="I150" s="284">
        <f t="shared" si="41"/>
        <v>0</v>
      </c>
    </row>
    <row r="151" spans="1:9" ht="15">
      <c r="A151" s="47"/>
      <c r="B151" s="61" t="s">
        <v>252</v>
      </c>
      <c r="C151" s="54" t="s">
        <v>215</v>
      </c>
      <c r="D151" s="284">
        <v>0</v>
      </c>
      <c r="E151" s="284">
        <v>0</v>
      </c>
      <c r="F151" s="284">
        <f t="shared" si="40"/>
        <v>0</v>
      </c>
      <c r="G151" s="284">
        <v>0</v>
      </c>
      <c r="H151" s="284">
        <v>0</v>
      </c>
      <c r="I151" s="284">
        <f t="shared" si="41"/>
        <v>0</v>
      </c>
    </row>
    <row r="152" spans="1:9" ht="15">
      <c r="A152" s="47"/>
      <c r="B152" s="61" t="s">
        <v>253</v>
      </c>
      <c r="C152" s="54" t="s">
        <v>216</v>
      </c>
      <c r="D152" s="284">
        <v>0</v>
      </c>
      <c r="E152" s="284">
        <v>0</v>
      </c>
      <c r="F152" s="284">
        <f t="shared" si="40"/>
        <v>0</v>
      </c>
      <c r="G152" s="284">
        <v>0</v>
      </c>
      <c r="H152" s="284">
        <v>0</v>
      </c>
      <c r="I152" s="284">
        <f t="shared" si="41"/>
        <v>0</v>
      </c>
    </row>
    <row r="153" spans="1:9" ht="15">
      <c r="A153" s="47"/>
      <c r="B153" s="61" t="s">
        <v>254</v>
      </c>
      <c r="C153" s="54" t="s">
        <v>217</v>
      </c>
      <c r="D153" s="284">
        <v>0</v>
      </c>
      <c r="E153" s="284">
        <v>0</v>
      </c>
      <c r="F153" s="284">
        <f t="shared" si="40"/>
        <v>0</v>
      </c>
      <c r="G153" s="284">
        <v>0</v>
      </c>
      <c r="H153" s="284">
        <v>0</v>
      </c>
      <c r="I153" s="284">
        <f t="shared" si="41"/>
        <v>0</v>
      </c>
    </row>
    <row r="154" spans="1:9" ht="15">
      <c r="A154" s="47"/>
      <c r="B154" s="61" t="s">
        <v>255</v>
      </c>
      <c r="C154" s="54" t="s">
        <v>218</v>
      </c>
      <c r="D154" s="284">
        <v>0</v>
      </c>
      <c r="E154" s="284">
        <v>0</v>
      </c>
      <c r="F154" s="284">
        <f t="shared" si="40"/>
        <v>0</v>
      </c>
      <c r="G154" s="284">
        <v>0</v>
      </c>
      <c r="H154" s="284">
        <v>0</v>
      </c>
      <c r="I154" s="284">
        <f t="shared" si="41"/>
        <v>0</v>
      </c>
    </row>
    <row r="155" spans="1:9" ht="15">
      <c r="A155" s="47"/>
      <c r="B155" s="62" t="s">
        <v>256</v>
      </c>
      <c r="C155" s="58" t="s">
        <v>219</v>
      </c>
      <c r="D155" s="284">
        <v>0</v>
      </c>
      <c r="E155" s="284">
        <v>0</v>
      </c>
      <c r="F155" s="284">
        <f t="shared" si="40"/>
        <v>0</v>
      </c>
      <c r="G155" s="284">
        <v>0</v>
      </c>
      <c r="H155" s="284">
        <v>0</v>
      </c>
      <c r="I155" s="284">
        <f t="shared" si="41"/>
        <v>0</v>
      </c>
    </row>
    <row r="156" spans="1:9" ht="15">
      <c r="A156" s="47"/>
      <c r="B156" s="59" t="s">
        <v>220</v>
      </c>
      <c r="C156" s="60"/>
      <c r="D156" s="288">
        <f>+D10+D83</f>
        <v>471106844</v>
      </c>
      <c r="E156" s="288">
        <f t="shared" ref="E156:I156" si="42">+E10+E83</f>
        <v>12370329.649999999</v>
      </c>
      <c r="F156" s="288">
        <f t="shared" si="42"/>
        <v>483477173.65000004</v>
      </c>
      <c r="G156" s="288">
        <f>+G10+G83</f>
        <v>69810430.99000001</v>
      </c>
      <c r="H156" s="288">
        <f t="shared" si="42"/>
        <v>66701078.99000001</v>
      </c>
      <c r="I156" s="288">
        <f t="shared" si="42"/>
        <v>413666742.65999997</v>
      </c>
    </row>
    <row r="157" spans="1:9">
      <c r="G157" s="78"/>
    </row>
    <row r="158" spans="1:9">
      <c r="E158" s="86"/>
      <c r="G158" s="78"/>
    </row>
    <row r="159" spans="1:9">
      <c r="E159" s="281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93" zoomScaleNormal="90" workbookViewId="0">
      <selection activeCell="G15" sqref="G15"/>
    </sheetView>
  </sheetViews>
  <sheetFormatPr baseColWidth="10" defaultColWidth="12.5703125" defaultRowHeight="15"/>
  <cols>
    <col min="1" max="1" width="68.140625" style="197" customWidth="1"/>
    <col min="2" max="2" width="20.5703125" style="197" customWidth="1"/>
    <col min="3" max="7" width="20.7109375" style="197" customWidth="1"/>
    <col min="8" max="8" width="1.5703125" style="197" customWidth="1"/>
    <col min="9" max="20" width="12.5703125" style="197" customWidth="1"/>
    <col min="21" max="16384" width="12.5703125" style="197"/>
  </cols>
  <sheetData>
    <row r="1" spans="1:8" s="226" customFormat="1">
      <c r="A1" s="406" t="s">
        <v>524</v>
      </c>
      <c r="B1" s="407"/>
      <c r="C1" s="407"/>
      <c r="D1" s="407"/>
      <c r="E1" s="407"/>
      <c r="F1" s="407"/>
      <c r="G1" s="408"/>
    </row>
    <row r="2" spans="1:8" s="226" customFormat="1">
      <c r="A2" s="409" t="s">
        <v>469</v>
      </c>
      <c r="B2" s="385"/>
      <c r="C2" s="385"/>
      <c r="D2" s="385"/>
      <c r="E2" s="385"/>
      <c r="F2" s="385"/>
      <c r="G2" s="410"/>
    </row>
    <row r="3" spans="1:8" s="226" customFormat="1">
      <c r="A3" s="411" t="s">
        <v>470</v>
      </c>
      <c r="B3" s="388"/>
      <c r="C3" s="388"/>
      <c r="D3" s="388"/>
      <c r="E3" s="388"/>
      <c r="F3" s="388"/>
      <c r="G3" s="412"/>
    </row>
    <row r="4" spans="1:8" s="226" customFormat="1">
      <c r="A4" s="411" t="s">
        <v>531</v>
      </c>
      <c r="B4" s="388"/>
      <c r="C4" s="388"/>
      <c r="D4" s="388"/>
      <c r="E4" s="388"/>
      <c r="F4" s="388"/>
      <c r="G4" s="412"/>
    </row>
    <row r="5" spans="1:8" s="226" customFormat="1" ht="15.75" thickBot="1">
      <c r="A5" s="413" t="s">
        <v>4</v>
      </c>
      <c r="B5" s="414"/>
      <c r="C5" s="414"/>
      <c r="D5" s="414"/>
      <c r="E5" s="414"/>
      <c r="F5" s="414"/>
      <c r="G5" s="415"/>
    </row>
    <row r="6" spans="1:8" s="227" customFormat="1" ht="7.5" customHeight="1" thickBot="1">
      <c r="A6" s="223"/>
      <c r="B6" s="223"/>
      <c r="C6" s="223"/>
      <c r="D6" s="223"/>
      <c r="E6" s="223"/>
      <c r="F6" s="223"/>
      <c r="G6" s="223"/>
    </row>
    <row r="7" spans="1:8" s="226" customFormat="1" ht="15.75" thickBot="1">
      <c r="A7" s="403" t="s">
        <v>128</v>
      </c>
      <c r="B7" s="405" t="s">
        <v>455</v>
      </c>
      <c r="C7" s="405"/>
      <c r="D7" s="405"/>
      <c r="E7" s="405"/>
      <c r="F7" s="405"/>
      <c r="G7" s="403" t="s">
        <v>149</v>
      </c>
    </row>
    <row r="8" spans="1:8" s="226" customFormat="1" ht="30.75" thickBot="1">
      <c r="A8" s="404"/>
      <c r="B8" s="261" t="s">
        <v>150</v>
      </c>
      <c r="C8" s="262" t="s">
        <v>151</v>
      </c>
      <c r="D8" s="261" t="s">
        <v>152</v>
      </c>
      <c r="E8" s="261" t="s">
        <v>153</v>
      </c>
      <c r="F8" s="261" t="s">
        <v>154</v>
      </c>
      <c r="G8" s="404"/>
    </row>
    <row r="9" spans="1:8" s="188" customFormat="1">
      <c r="A9" s="187" t="s">
        <v>456</v>
      </c>
      <c r="B9" s="289">
        <f>+B10</f>
        <v>293708064</v>
      </c>
      <c r="C9" s="289">
        <f t="shared" ref="C9:G9" si="0">+C10</f>
        <v>7354306.0399999982</v>
      </c>
      <c r="D9" s="289">
        <f t="shared" si="0"/>
        <v>301062370.04000002</v>
      </c>
      <c r="E9" s="289">
        <f t="shared" si="0"/>
        <v>41558190.780000001</v>
      </c>
      <c r="F9" s="289">
        <f t="shared" si="0"/>
        <v>38733261.770000011</v>
      </c>
      <c r="G9" s="289">
        <f t="shared" si="0"/>
        <v>259504179.25999999</v>
      </c>
    </row>
    <row r="10" spans="1:8" s="188" customFormat="1" ht="30">
      <c r="A10" s="275" t="s">
        <v>524</v>
      </c>
      <c r="B10" s="290">
        <f>+'F6a. EAEPE OG'!D10</f>
        <v>293708064</v>
      </c>
      <c r="C10" s="290">
        <f>+'F6a. EAEPE OG'!E10</f>
        <v>7354306.0399999982</v>
      </c>
      <c r="D10" s="290">
        <f>+'F6a. EAEPE OG'!F10</f>
        <v>301062370.04000002</v>
      </c>
      <c r="E10" s="290">
        <f>+'F6a. EAEPE OG'!G10</f>
        <v>41558190.780000001</v>
      </c>
      <c r="F10" s="290">
        <f>+'F6a. EAEPE OG'!H10</f>
        <v>38733261.770000011</v>
      </c>
      <c r="G10" s="290">
        <f>+'F6a. EAEPE OG'!I10</f>
        <v>259504179.25999999</v>
      </c>
      <c r="H10" s="189"/>
    </row>
    <row r="11" spans="1:8" s="190" customFormat="1">
      <c r="A11" s="191"/>
      <c r="B11" s="289"/>
      <c r="C11" s="289"/>
      <c r="D11" s="289"/>
      <c r="E11" s="289"/>
      <c r="F11" s="289"/>
      <c r="G11" s="289"/>
    </row>
    <row r="12" spans="1:8" s="194" customFormat="1">
      <c r="A12" s="192" t="s">
        <v>471</v>
      </c>
      <c r="B12" s="291">
        <f>+B13</f>
        <v>177398780</v>
      </c>
      <c r="C12" s="291">
        <f t="shared" ref="C12:G12" si="1">+C13</f>
        <v>5016023.6100000003</v>
      </c>
      <c r="D12" s="291">
        <f t="shared" si="1"/>
        <v>182414803.61000001</v>
      </c>
      <c r="E12" s="291">
        <f t="shared" si="1"/>
        <v>28252240.210000001</v>
      </c>
      <c r="F12" s="291">
        <f t="shared" si="1"/>
        <v>27967817.219999999</v>
      </c>
      <c r="G12" s="291">
        <f t="shared" si="1"/>
        <v>154162563.40000001</v>
      </c>
      <c r="H12" s="193"/>
    </row>
    <row r="13" spans="1:8" s="195" customFormat="1" ht="30">
      <c r="A13" s="275" t="s">
        <v>524</v>
      </c>
      <c r="B13" s="292">
        <f>+'F6a. EAEPE OG'!D83</f>
        <v>177398780</v>
      </c>
      <c r="C13" s="292">
        <f>+'F6a. EAEPE OG'!E83</f>
        <v>5016023.6100000003</v>
      </c>
      <c r="D13" s="292">
        <f>+'F6a. EAEPE OG'!F83</f>
        <v>182414803.61000001</v>
      </c>
      <c r="E13" s="292">
        <f>+'F6a. EAEPE OG'!G83</f>
        <v>28252240.210000001</v>
      </c>
      <c r="F13" s="292">
        <f>+'F6a. EAEPE OG'!H83</f>
        <v>27967817.219999999</v>
      </c>
      <c r="G13" s="292">
        <f>+'F6a. EAEPE OG'!I83</f>
        <v>154162563.40000001</v>
      </c>
      <c r="H13" s="189"/>
    </row>
    <row r="14" spans="1:8" s="195" customFormat="1" ht="15.75" thickBot="1">
      <c r="A14" s="267"/>
      <c r="B14" s="292"/>
      <c r="C14" s="292"/>
      <c r="D14" s="292"/>
      <c r="E14" s="292"/>
      <c r="F14" s="292"/>
      <c r="G14" s="292"/>
    </row>
    <row r="15" spans="1:8" ht="15.75" thickBot="1">
      <c r="A15" s="196" t="s">
        <v>472</v>
      </c>
      <c r="B15" s="293">
        <f>+B9+B12</f>
        <v>471106844</v>
      </c>
      <c r="C15" s="293">
        <f t="shared" ref="C15:G15" si="2">+C9+C12</f>
        <v>12370329.649999999</v>
      </c>
      <c r="D15" s="293">
        <f t="shared" si="2"/>
        <v>483477173.65000004</v>
      </c>
      <c r="E15" s="293">
        <f t="shared" si="2"/>
        <v>69810430.99000001</v>
      </c>
      <c r="F15" s="293">
        <f t="shared" si="2"/>
        <v>66701078.99000001</v>
      </c>
      <c r="G15" s="293">
        <f t="shared" si="2"/>
        <v>413666742.65999997</v>
      </c>
    </row>
    <row r="16" spans="1:8">
      <c r="B16" s="198"/>
      <c r="C16" s="198"/>
      <c r="D16" s="198"/>
      <c r="E16" s="198"/>
      <c r="F16" s="198"/>
      <c r="G16" s="198"/>
    </row>
    <row r="17" spans="2:8">
      <c r="B17" s="198"/>
      <c r="C17" s="198"/>
      <c r="D17" s="198"/>
      <c r="E17" s="198"/>
      <c r="F17" s="198"/>
      <c r="G17" s="198"/>
    </row>
    <row r="18" spans="2:8">
      <c r="B18" s="198"/>
      <c r="C18" s="198"/>
      <c r="D18" s="198"/>
      <c r="E18" s="198"/>
      <c r="F18" s="198"/>
      <c r="G18" s="198"/>
    </row>
    <row r="27" spans="2:8">
      <c r="B27" s="198"/>
      <c r="C27" s="198"/>
      <c r="D27" s="198"/>
      <c r="E27" s="198"/>
      <c r="F27" s="198"/>
      <c r="G27" s="198"/>
      <c r="H27" s="198"/>
    </row>
    <row r="28" spans="2:8">
      <c r="B28" s="198"/>
      <c r="C28" s="198"/>
      <c r="D28" s="198"/>
      <c r="E28" s="198"/>
      <c r="F28" s="198"/>
      <c r="G28" s="198"/>
      <c r="H28" s="198"/>
    </row>
    <row r="29" spans="2:8">
      <c r="B29" s="198"/>
      <c r="C29" s="198"/>
      <c r="D29" s="198"/>
      <c r="E29" s="198"/>
      <c r="F29" s="198"/>
      <c r="G29" s="198"/>
      <c r="H29" s="198"/>
    </row>
    <row r="43" spans="2:7">
      <c r="B43" s="198"/>
      <c r="C43" s="198"/>
      <c r="D43" s="198"/>
      <c r="E43" s="198"/>
      <c r="F43" s="198"/>
      <c r="G43" s="198"/>
    </row>
    <row r="44" spans="2:7">
      <c r="B44" s="198"/>
      <c r="C44" s="198"/>
      <c r="D44" s="198"/>
      <c r="E44" s="198"/>
      <c r="F44" s="198"/>
      <c r="G44" s="198"/>
    </row>
    <row r="45" spans="2:7">
      <c r="B45" s="198"/>
      <c r="C45" s="198"/>
      <c r="D45" s="198"/>
      <c r="E45" s="198"/>
      <c r="F45" s="198"/>
      <c r="G45" s="198"/>
    </row>
    <row r="46" spans="2:7">
      <c r="B46" s="198"/>
      <c r="C46" s="198"/>
      <c r="D46" s="198"/>
      <c r="E46" s="198"/>
      <c r="F46" s="198"/>
      <c r="G46" s="198"/>
    </row>
    <row r="47" spans="2:7">
      <c r="B47" s="198"/>
      <c r="C47" s="198"/>
      <c r="D47" s="198"/>
      <c r="E47" s="198"/>
      <c r="F47" s="198"/>
      <c r="G47" s="198"/>
    </row>
    <row r="48" spans="2:7">
      <c r="B48" s="198"/>
      <c r="C48" s="198"/>
      <c r="D48" s="198"/>
      <c r="E48" s="198"/>
      <c r="F48" s="198"/>
      <c r="G48" s="198"/>
    </row>
    <row r="49" spans="2:7">
      <c r="B49" s="198"/>
      <c r="C49" s="198"/>
      <c r="D49" s="198"/>
      <c r="E49" s="198"/>
      <c r="F49" s="198"/>
      <c r="G49" s="198"/>
    </row>
    <row r="50" spans="2:7">
      <c r="B50" s="198"/>
      <c r="C50" s="198"/>
      <c r="D50" s="198"/>
      <c r="E50" s="198"/>
      <c r="F50" s="198"/>
      <c r="G50" s="198"/>
    </row>
    <row r="51" spans="2:7">
      <c r="B51" s="198"/>
      <c r="C51" s="198"/>
      <c r="D51" s="198"/>
      <c r="E51" s="198"/>
      <c r="F51" s="198"/>
      <c r="G51" s="198"/>
    </row>
    <row r="52" spans="2:7">
      <c r="B52" s="198"/>
      <c r="C52" s="198"/>
      <c r="D52" s="198"/>
      <c r="E52" s="198"/>
      <c r="F52" s="198"/>
      <c r="G52" s="198"/>
    </row>
    <row r="53" spans="2:7">
      <c r="B53" s="198"/>
      <c r="C53" s="198"/>
      <c r="D53" s="198"/>
      <c r="E53" s="198"/>
      <c r="F53" s="198"/>
      <c r="G53" s="198"/>
    </row>
    <row r="54" spans="2:7">
      <c r="B54" s="198"/>
      <c r="C54" s="198"/>
      <c r="D54" s="198"/>
      <c r="E54" s="198"/>
      <c r="F54" s="198"/>
      <c r="G54" s="198"/>
    </row>
    <row r="55" spans="2:7">
      <c r="B55" s="198"/>
      <c r="C55" s="198"/>
      <c r="D55" s="198"/>
      <c r="E55" s="198"/>
      <c r="F55" s="198"/>
      <c r="G55" s="198"/>
    </row>
    <row r="56" spans="2:7">
      <c r="B56" s="198"/>
      <c r="C56" s="198"/>
      <c r="D56" s="198"/>
      <c r="E56" s="198"/>
      <c r="F56" s="198"/>
      <c r="G56" s="198"/>
    </row>
    <row r="57" spans="2:7">
      <c r="B57" s="198"/>
      <c r="C57" s="198"/>
      <c r="D57" s="198"/>
      <c r="E57" s="198"/>
      <c r="F57" s="198"/>
      <c r="G57" s="198"/>
    </row>
    <row r="58" spans="2:7">
      <c r="B58" s="198"/>
      <c r="C58" s="198"/>
      <c r="D58" s="198"/>
      <c r="E58" s="198"/>
      <c r="F58" s="198"/>
      <c r="G58" s="198"/>
    </row>
    <row r="59" spans="2:7">
      <c r="B59" s="198"/>
      <c r="C59" s="198"/>
      <c r="D59" s="198"/>
      <c r="E59" s="198"/>
      <c r="F59" s="198"/>
      <c r="G59" s="198"/>
    </row>
    <row r="60" spans="2:7">
      <c r="B60" s="198"/>
      <c r="C60" s="198"/>
      <c r="D60" s="198"/>
      <c r="E60" s="198"/>
      <c r="F60" s="198"/>
      <c r="G60" s="198"/>
    </row>
    <row r="61" spans="2:7">
      <c r="B61" s="198"/>
      <c r="C61" s="198"/>
      <c r="D61" s="198"/>
      <c r="E61" s="198"/>
      <c r="F61" s="198"/>
      <c r="G61" s="198"/>
    </row>
    <row r="62" spans="2:7">
      <c r="B62" s="198"/>
      <c r="C62" s="198"/>
      <c r="D62" s="198"/>
      <c r="E62" s="198"/>
      <c r="F62" s="198"/>
      <c r="G62" s="198"/>
    </row>
    <row r="63" spans="2:7">
      <c r="B63" s="198"/>
      <c r="C63" s="198"/>
      <c r="D63" s="198"/>
      <c r="E63" s="198"/>
      <c r="F63" s="198"/>
      <c r="G63" s="198"/>
    </row>
    <row r="64" spans="2:7">
      <c r="B64" s="198"/>
      <c r="C64" s="198"/>
      <c r="D64" s="198"/>
      <c r="E64" s="198"/>
      <c r="F64" s="198"/>
      <c r="G64" s="198"/>
    </row>
    <row r="65" spans="2:7">
      <c r="B65" s="198"/>
      <c r="C65" s="198"/>
      <c r="D65" s="198"/>
      <c r="E65" s="198"/>
      <c r="F65" s="198"/>
      <c r="G65" s="198"/>
    </row>
    <row r="66" spans="2:7">
      <c r="B66" s="198"/>
      <c r="C66" s="198"/>
      <c r="D66" s="198"/>
      <c r="E66" s="198"/>
      <c r="F66" s="198"/>
      <c r="G66" s="198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>
      <selection activeCell="E18" sqref="E18"/>
    </sheetView>
  </sheetViews>
  <sheetFormatPr baseColWidth="10" defaultRowHeight="12.75"/>
  <cols>
    <col min="1" max="1" width="1.5703125" customWidth="1"/>
    <col min="2" max="2" width="7.140625" customWidth="1"/>
    <col min="3" max="3" width="83.140625" customWidth="1"/>
    <col min="4" max="4" width="16.28515625" bestFit="1" customWidth="1"/>
    <col min="5" max="5" width="15.28515625" bestFit="1" customWidth="1"/>
    <col min="6" max="6" width="16.28515625" bestFit="1" customWidth="1"/>
    <col min="7" max="8" width="16.42578125" bestFit="1" customWidth="1"/>
    <col min="9" max="9" width="16.28515625" bestFit="1" customWidth="1"/>
  </cols>
  <sheetData>
    <row r="1" spans="1:9" s="228" customFormat="1" ht="15">
      <c r="B1" s="418" t="s">
        <v>524</v>
      </c>
      <c r="C1" s="419"/>
      <c r="D1" s="419"/>
      <c r="E1" s="419"/>
      <c r="F1" s="419"/>
      <c r="G1" s="419"/>
      <c r="H1" s="419"/>
      <c r="I1" s="420"/>
    </row>
    <row r="2" spans="1:9" s="228" customFormat="1" ht="15">
      <c r="B2" s="421" t="s">
        <v>366</v>
      </c>
      <c r="C2" s="422"/>
      <c r="D2" s="422"/>
      <c r="E2" s="422"/>
      <c r="F2" s="422"/>
      <c r="G2" s="422"/>
      <c r="H2" s="422"/>
      <c r="I2" s="423"/>
    </row>
    <row r="3" spans="1:9" s="228" customFormat="1" ht="15">
      <c r="B3" s="421" t="s">
        <v>473</v>
      </c>
      <c r="C3" s="422"/>
      <c r="D3" s="422"/>
      <c r="E3" s="422"/>
      <c r="F3" s="422"/>
      <c r="G3" s="422"/>
      <c r="H3" s="422"/>
      <c r="I3" s="423"/>
    </row>
    <row r="4" spans="1:9" s="228" customFormat="1" ht="15">
      <c r="B4" s="421" t="s">
        <v>531</v>
      </c>
      <c r="C4" s="422"/>
      <c r="D4" s="422"/>
      <c r="E4" s="422"/>
      <c r="F4" s="422"/>
      <c r="G4" s="422"/>
      <c r="H4" s="422"/>
      <c r="I4" s="423"/>
    </row>
    <row r="5" spans="1:9" s="228" customFormat="1" ht="15.75" thickBot="1">
      <c r="B5" s="424" t="s">
        <v>4</v>
      </c>
      <c r="C5" s="425"/>
      <c r="D5" s="425"/>
      <c r="E5" s="425"/>
      <c r="F5" s="425"/>
      <c r="G5" s="425"/>
      <c r="H5" s="425"/>
      <c r="I5" s="426"/>
    </row>
    <row r="6" spans="1:9" s="232" customFormat="1" ht="7.5" customHeight="1" thickBot="1">
      <c r="A6" s="229"/>
      <c r="B6" s="230"/>
      <c r="C6" s="230"/>
      <c r="D6" s="231"/>
      <c r="E6" s="231"/>
      <c r="F6" s="231"/>
      <c r="G6" s="231"/>
      <c r="H6" s="231"/>
      <c r="I6" s="230"/>
    </row>
    <row r="7" spans="1:9" s="228" customFormat="1" ht="15.75" thickBot="1">
      <c r="B7" s="418" t="s">
        <v>128</v>
      </c>
      <c r="C7" s="427"/>
      <c r="D7" s="429" t="s">
        <v>455</v>
      </c>
      <c r="E7" s="430"/>
      <c r="F7" s="430"/>
      <c r="G7" s="430"/>
      <c r="H7" s="431"/>
      <c r="I7" s="432" t="s">
        <v>149</v>
      </c>
    </row>
    <row r="8" spans="1:9" s="228" customFormat="1" ht="30.75" thickBot="1">
      <c r="B8" s="424"/>
      <c r="C8" s="428"/>
      <c r="D8" s="263" t="s">
        <v>474</v>
      </c>
      <c r="E8" s="263" t="s">
        <v>475</v>
      </c>
      <c r="F8" s="263" t="s">
        <v>476</v>
      </c>
      <c r="G8" s="263" t="s">
        <v>153</v>
      </c>
      <c r="H8" s="263" t="s">
        <v>154</v>
      </c>
      <c r="I8" s="433"/>
    </row>
    <row r="9" spans="1:9" ht="7.9" customHeight="1">
      <c r="B9" s="416"/>
      <c r="C9" s="417"/>
      <c r="D9" s="200"/>
      <c r="E9" s="200"/>
      <c r="F9" s="200"/>
      <c r="G9" s="200"/>
      <c r="H9" s="200"/>
      <c r="I9" s="200"/>
    </row>
    <row r="10" spans="1:9" ht="14.45" customHeight="1">
      <c r="B10" s="201" t="s">
        <v>477</v>
      </c>
      <c r="C10" s="202"/>
      <c r="D10" s="203">
        <f>+D11+D20+D28+D38</f>
        <v>293708064</v>
      </c>
      <c r="E10" s="204">
        <f>+E11+E20+E28+E38</f>
        <v>7354306.0400000019</v>
      </c>
      <c r="F10" s="204">
        <f t="shared" ref="F10:I10" si="0">+F11+F20+F28+F38</f>
        <v>301062370.04000002</v>
      </c>
      <c r="G10" s="204">
        <f t="shared" si="0"/>
        <v>41558190.780000001</v>
      </c>
      <c r="H10" s="204">
        <f t="shared" si="0"/>
        <v>38733261.770000003</v>
      </c>
      <c r="I10" s="204">
        <f t="shared" si="0"/>
        <v>259504179.26000002</v>
      </c>
    </row>
    <row r="11" spans="1:9" ht="15">
      <c r="B11" s="201" t="s">
        <v>478</v>
      </c>
      <c r="C11" s="202"/>
      <c r="D11" s="205">
        <f>SUM(D12:D19)</f>
        <v>5983205.1799999997</v>
      </c>
      <c r="E11" s="205">
        <f t="shared" ref="E11:I11" si="1">SUM(E12:E19)</f>
        <v>-242312.94</v>
      </c>
      <c r="F11" s="206">
        <f t="shared" si="1"/>
        <v>5740892.2399999993</v>
      </c>
      <c r="G11" s="206">
        <f t="shared" si="1"/>
        <v>1789714.08</v>
      </c>
      <c r="H11" s="206">
        <f t="shared" si="1"/>
        <v>1753061.6</v>
      </c>
      <c r="I11" s="206">
        <f t="shared" si="1"/>
        <v>3951178.1599999992</v>
      </c>
    </row>
    <row r="12" spans="1:9" ht="15">
      <c r="B12" s="207"/>
      <c r="C12" s="208" t="s">
        <v>479</v>
      </c>
      <c r="D12" s="209"/>
      <c r="E12" s="210"/>
      <c r="F12" s="210"/>
      <c r="G12" s="210"/>
      <c r="H12" s="211"/>
      <c r="I12" s="211"/>
    </row>
    <row r="13" spans="1:9" ht="15">
      <c r="B13" s="207"/>
      <c r="C13" s="208" t="s">
        <v>480</v>
      </c>
      <c r="D13" s="209">
        <v>5983205.1799999997</v>
      </c>
      <c r="E13" s="210">
        <v>-242312.94</v>
      </c>
      <c r="F13" s="210">
        <f>+D13+E13</f>
        <v>5740892.2399999993</v>
      </c>
      <c r="G13" s="210">
        <v>1789714.08</v>
      </c>
      <c r="H13" s="211">
        <v>1753061.6</v>
      </c>
      <c r="I13" s="211">
        <f>+F13-G13</f>
        <v>3951178.1599999992</v>
      </c>
    </row>
    <row r="14" spans="1:9" ht="15">
      <c r="B14" s="207"/>
      <c r="C14" s="208" t="s">
        <v>481</v>
      </c>
      <c r="D14" s="209"/>
      <c r="E14" s="210"/>
      <c r="F14" s="210"/>
      <c r="G14" s="210"/>
      <c r="H14" s="211"/>
      <c r="I14" s="210"/>
    </row>
    <row r="15" spans="1:9" ht="15">
      <c r="B15" s="207"/>
      <c r="C15" s="208" t="s">
        <v>482</v>
      </c>
      <c r="D15" s="209"/>
      <c r="E15" s="210"/>
      <c r="F15" s="210"/>
      <c r="G15" s="210"/>
      <c r="H15" s="210"/>
      <c r="I15" s="210"/>
    </row>
    <row r="16" spans="1:9" ht="15">
      <c r="B16" s="207"/>
      <c r="C16" s="208" t="s">
        <v>483</v>
      </c>
      <c r="D16" s="209"/>
      <c r="E16" s="210"/>
      <c r="F16" s="210"/>
      <c r="G16" s="210"/>
      <c r="H16" s="210"/>
      <c r="I16" s="210"/>
    </row>
    <row r="17" spans="2:9" ht="15">
      <c r="B17" s="207"/>
      <c r="C17" s="208" t="s">
        <v>484</v>
      </c>
      <c r="D17" s="209"/>
      <c r="E17" s="210"/>
      <c r="F17" s="210"/>
      <c r="G17" s="210"/>
      <c r="H17" s="210"/>
      <c r="I17" s="210"/>
    </row>
    <row r="18" spans="2:9" ht="15">
      <c r="B18" s="207"/>
      <c r="C18" s="208" t="s">
        <v>485</v>
      </c>
      <c r="D18" s="209"/>
      <c r="E18" s="210"/>
      <c r="F18" s="210"/>
      <c r="G18" s="210"/>
      <c r="H18" s="210"/>
      <c r="I18" s="210"/>
    </row>
    <row r="19" spans="2:9" ht="15">
      <c r="B19" s="207"/>
      <c r="C19" s="208" t="s">
        <v>486</v>
      </c>
      <c r="D19" s="209"/>
      <c r="E19" s="210"/>
      <c r="F19" s="210"/>
      <c r="G19" s="210"/>
      <c r="H19" s="210"/>
      <c r="I19" s="210"/>
    </row>
    <row r="20" spans="2:9" ht="15">
      <c r="B20" s="201" t="s">
        <v>487</v>
      </c>
      <c r="C20" s="202"/>
      <c r="D20" s="205">
        <f>SUM(D21:D27)</f>
        <v>287724858.81999999</v>
      </c>
      <c r="E20" s="205">
        <f t="shared" ref="E20:I20" si="2">SUM(E21:E27)</f>
        <v>7596618.9800000023</v>
      </c>
      <c r="F20" s="205">
        <f t="shared" si="2"/>
        <v>295321477.80000001</v>
      </c>
      <c r="G20" s="205">
        <f t="shared" si="2"/>
        <v>39768476.700000003</v>
      </c>
      <c r="H20" s="205">
        <f t="shared" si="2"/>
        <v>36980200.170000002</v>
      </c>
      <c r="I20" s="205">
        <f t="shared" si="2"/>
        <v>255553001.10000002</v>
      </c>
    </row>
    <row r="21" spans="2:9" ht="15">
      <c r="B21" s="207"/>
      <c r="C21" s="208" t="s">
        <v>488</v>
      </c>
      <c r="D21" s="209"/>
      <c r="E21" s="210"/>
      <c r="F21" s="210"/>
      <c r="G21" s="210"/>
      <c r="H21" s="210"/>
      <c r="I21" s="210"/>
    </row>
    <row r="22" spans="2:9" ht="15">
      <c r="B22" s="207"/>
      <c r="C22" s="208" t="s">
        <v>489</v>
      </c>
      <c r="D22" s="209"/>
      <c r="E22" s="210"/>
      <c r="F22" s="210"/>
      <c r="G22" s="210"/>
      <c r="H22" s="210"/>
      <c r="I22" s="210"/>
    </row>
    <row r="23" spans="2:9" ht="15">
      <c r="B23" s="207"/>
      <c r="C23" s="208" t="s">
        <v>490</v>
      </c>
      <c r="D23" s="209">
        <v>55671032.82</v>
      </c>
      <c r="E23" s="210">
        <v>-8703604.0399999991</v>
      </c>
      <c r="F23" s="210">
        <f>+D23+E23</f>
        <v>46967428.780000001</v>
      </c>
      <c r="G23" s="210">
        <v>8081790.4400000004</v>
      </c>
      <c r="H23" s="210">
        <v>7985165.6200000001</v>
      </c>
      <c r="I23" s="211">
        <f>+F23-G23</f>
        <v>38885638.340000004</v>
      </c>
    </row>
    <row r="24" spans="2:9" ht="15">
      <c r="B24" s="207"/>
      <c r="C24" s="208" t="s">
        <v>491</v>
      </c>
      <c r="D24" s="209"/>
      <c r="E24" s="210"/>
      <c r="F24" s="210"/>
      <c r="G24" s="210"/>
      <c r="H24" s="210"/>
      <c r="I24" s="210"/>
    </row>
    <row r="25" spans="2:9" ht="15">
      <c r="B25" s="207"/>
      <c r="C25" s="208" t="s">
        <v>492</v>
      </c>
      <c r="D25" s="209">
        <v>528000</v>
      </c>
      <c r="E25" s="210">
        <v>-123999.29</v>
      </c>
      <c r="F25" s="210">
        <f>+D25+E25</f>
        <v>404000.71</v>
      </c>
      <c r="G25" s="210">
        <v>0</v>
      </c>
      <c r="H25" s="210">
        <v>0</v>
      </c>
      <c r="I25" s="211">
        <f>+F25-G25</f>
        <v>404000.71</v>
      </c>
    </row>
    <row r="26" spans="2:9" ht="15">
      <c r="B26" s="207"/>
      <c r="C26" s="208" t="s">
        <v>493</v>
      </c>
      <c r="D26" s="209">
        <v>231525826</v>
      </c>
      <c r="E26" s="210">
        <v>16424222.310000001</v>
      </c>
      <c r="F26" s="210">
        <f>+D26+E26</f>
        <v>247950048.31</v>
      </c>
      <c r="G26" s="210">
        <v>31686686.260000002</v>
      </c>
      <c r="H26" s="210">
        <v>28995034.550000001</v>
      </c>
      <c r="I26" s="211">
        <f>+F26-G26</f>
        <v>216263362.05000001</v>
      </c>
    </row>
    <row r="27" spans="2:9" ht="15">
      <c r="B27" s="207"/>
      <c r="C27" s="208" t="s">
        <v>494</v>
      </c>
      <c r="D27" s="209"/>
      <c r="E27" s="210"/>
      <c r="F27" s="210"/>
      <c r="G27" s="210"/>
      <c r="H27" s="210"/>
      <c r="I27" s="210"/>
    </row>
    <row r="28" spans="2:9" ht="15">
      <c r="B28" s="212" t="s">
        <v>495</v>
      </c>
      <c r="C28" s="213"/>
      <c r="D28" s="205">
        <f>SUM(D29:D37)</f>
        <v>0</v>
      </c>
      <c r="E28" s="205">
        <f t="shared" ref="E28:I28" si="3">SUM(E29:E37)</f>
        <v>0</v>
      </c>
      <c r="F28" s="205">
        <f t="shared" si="3"/>
        <v>0</v>
      </c>
      <c r="G28" s="205">
        <f t="shared" si="3"/>
        <v>0</v>
      </c>
      <c r="H28" s="205">
        <f t="shared" si="3"/>
        <v>0</v>
      </c>
      <c r="I28" s="205">
        <f t="shared" si="3"/>
        <v>0</v>
      </c>
    </row>
    <row r="29" spans="2:9" ht="15">
      <c r="B29" s="207"/>
      <c r="C29" s="208" t="s">
        <v>496</v>
      </c>
      <c r="D29" s="209"/>
      <c r="E29" s="210"/>
      <c r="F29" s="210"/>
      <c r="G29" s="210"/>
      <c r="H29" s="210"/>
      <c r="I29" s="210"/>
    </row>
    <row r="30" spans="2:9" ht="15">
      <c r="B30" s="207"/>
      <c r="C30" s="208" t="s">
        <v>497</v>
      </c>
      <c r="D30" s="209"/>
      <c r="E30" s="210"/>
      <c r="F30" s="210"/>
      <c r="G30" s="210"/>
      <c r="H30" s="210"/>
      <c r="I30" s="210"/>
    </row>
    <row r="31" spans="2:9" ht="15">
      <c r="B31" s="207"/>
      <c r="C31" s="208" t="s">
        <v>498</v>
      </c>
      <c r="D31" s="209"/>
      <c r="E31" s="210"/>
      <c r="F31" s="210"/>
      <c r="G31" s="210"/>
      <c r="H31" s="210"/>
      <c r="I31" s="210"/>
    </row>
    <row r="32" spans="2:9" ht="15">
      <c r="B32" s="207"/>
      <c r="C32" s="208" t="s">
        <v>499</v>
      </c>
      <c r="D32" s="209"/>
      <c r="E32" s="210"/>
      <c r="F32" s="210"/>
      <c r="G32" s="210"/>
      <c r="H32" s="210"/>
      <c r="I32" s="210"/>
    </row>
    <row r="33" spans="2:9" ht="15">
      <c r="B33" s="207"/>
      <c r="C33" s="208" t="s">
        <v>500</v>
      </c>
      <c r="D33" s="209"/>
      <c r="E33" s="210"/>
      <c r="F33" s="210"/>
      <c r="G33" s="210"/>
      <c r="H33" s="210"/>
      <c r="I33" s="210"/>
    </row>
    <row r="34" spans="2:9" ht="15">
      <c r="B34" s="207"/>
      <c r="C34" s="208" t="s">
        <v>501</v>
      </c>
      <c r="D34" s="209"/>
      <c r="E34" s="210"/>
      <c r="F34" s="210"/>
      <c r="G34" s="210"/>
      <c r="H34" s="210"/>
      <c r="I34" s="210"/>
    </row>
    <row r="35" spans="2:9" ht="15">
      <c r="B35" s="207"/>
      <c r="C35" s="208" t="s">
        <v>502</v>
      </c>
      <c r="D35" s="209"/>
      <c r="E35" s="210"/>
      <c r="F35" s="210"/>
      <c r="G35" s="210"/>
      <c r="H35" s="210"/>
      <c r="I35" s="210"/>
    </row>
    <row r="36" spans="2:9" ht="15">
      <c r="B36" s="207"/>
      <c r="C36" s="208" t="s">
        <v>503</v>
      </c>
      <c r="D36" s="209"/>
      <c r="E36" s="210"/>
      <c r="F36" s="210"/>
      <c r="G36" s="210"/>
      <c r="H36" s="210"/>
      <c r="I36" s="210"/>
    </row>
    <row r="37" spans="2:9" ht="15">
      <c r="B37" s="207"/>
      <c r="C37" s="208" t="s">
        <v>504</v>
      </c>
      <c r="D37" s="209"/>
      <c r="E37" s="210"/>
      <c r="F37" s="210"/>
      <c r="G37" s="210"/>
      <c r="H37" s="210"/>
      <c r="I37" s="210"/>
    </row>
    <row r="38" spans="2:9" ht="15">
      <c r="B38" s="212" t="s">
        <v>505</v>
      </c>
      <c r="C38" s="213"/>
      <c r="D38" s="205">
        <f>SUM(D39:D42)</f>
        <v>0</v>
      </c>
      <c r="E38" s="205">
        <f>+E42</f>
        <v>0</v>
      </c>
      <c r="F38" s="205">
        <f>+D38+E38</f>
        <v>0</v>
      </c>
      <c r="G38" s="205">
        <f>+G42</f>
        <v>0</v>
      </c>
      <c r="H38" s="205">
        <f>+H42</f>
        <v>0</v>
      </c>
      <c r="I38" s="205">
        <f>+I42</f>
        <v>0</v>
      </c>
    </row>
    <row r="39" spans="2:9" ht="15">
      <c r="B39" s="207"/>
      <c r="C39" s="214" t="s">
        <v>506</v>
      </c>
      <c r="D39" s="209"/>
      <c r="E39" s="210"/>
      <c r="F39" s="210"/>
      <c r="G39" s="210"/>
      <c r="H39" s="210"/>
      <c r="I39" s="210"/>
    </row>
    <row r="40" spans="2:9" ht="30">
      <c r="B40" s="207"/>
      <c r="C40" s="215" t="s">
        <v>507</v>
      </c>
      <c r="D40" s="209"/>
      <c r="E40" s="210"/>
      <c r="F40" s="210"/>
      <c r="G40" s="210"/>
      <c r="H40" s="210"/>
      <c r="I40" s="210"/>
    </row>
    <row r="41" spans="2:9" ht="15">
      <c r="B41" s="207"/>
      <c r="C41" s="214" t="s">
        <v>508</v>
      </c>
      <c r="D41" s="209"/>
      <c r="E41" s="210"/>
      <c r="F41" s="210"/>
      <c r="G41" s="210"/>
      <c r="H41" s="210"/>
      <c r="I41" s="210"/>
    </row>
    <row r="42" spans="2:9" ht="15">
      <c r="B42" s="207"/>
      <c r="C42" s="214" t="s">
        <v>509</v>
      </c>
      <c r="D42" s="209"/>
      <c r="E42" s="210">
        <v>0</v>
      </c>
      <c r="F42" s="210">
        <f>+D42+E42</f>
        <v>0</v>
      </c>
      <c r="G42" s="210">
        <v>0</v>
      </c>
      <c r="H42" s="210">
        <v>0</v>
      </c>
      <c r="I42" s="211">
        <f>+F42-G42</f>
        <v>0</v>
      </c>
    </row>
    <row r="43" spans="2:9" ht="15">
      <c r="B43" s="201" t="s">
        <v>510</v>
      </c>
      <c r="C43" s="202"/>
      <c r="D43" s="203">
        <f>+D44+D53+D61+D71</f>
        <v>177398780</v>
      </c>
      <c r="E43" s="203">
        <f t="shared" ref="E43:I43" si="4">+E44+E53+E61+E71</f>
        <v>5016023.6100000003</v>
      </c>
      <c r="F43" s="203">
        <f t="shared" si="4"/>
        <v>182414803.61000001</v>
      </c>
      <c r="G43" s="203">
        <f t="shared" si="4"/>
        <v>28252240.210000001</v>
      </c>
      <c r="H43" s="203">
        <f t="shared" si="4"/>
        <v>27967817.219999999</v>
      </c>
      <c r="I43" s="203">
        <f t="shared" si="4"/>
        <v>154162563.40000001</v>
      </c>
    </row>
    <row r="44" spans="2:9" ht="15">
      <c r="B44" s="216" t="s">
        <v>478</v>
      </c>
      <c r="C44" s="217"/>
      <c r="D44" s="205">
        <f>SUM(D45:D52)</f>
        <v>0</v>
      </c>
      <c r="E44" s="205">
        <f t="shared" ref="E44:I44" si="5">SUM(E45:E52)</f>
        <v>0</v>
      </c>
      <c r="F44" s="205">
        <f t="shared" si="5"/>
        <v>0</v>
      </c>
      <c r="G44" s="205">
        <f t="shared" si="5"/>
        <v>0</v>
      </c>
      <c r="H44" s="205">
        <f t="shared" si="5"/>
        <v>0</v>
      </c>
      <c r="I44" s="205">
        <f t="shared" si="5"/>
        <v>0</v>
      </c>
    </row>
    <row r="45" spans="2:9" ht="15.75" thickBot="1">
      <c r="B45" s="277"/>
      <c r="C45" s="278" t="s">
        <v>479</v>
      </c>
      <c r="D45" s="276"/>
      <c r="E45" s="279"/>
      <c r="F45" s="279"/>
      <c r="G45" s="279"/>
      <c r="H45" s="279"/>
      <c r="I45" s="279"/>
    </row>
    <row r="46" spans="2:9" ht="15">
      <c r="B46" s="207"/>
      <c r="C46" s="214" t="s">
        <v>480</v>
      </c>
      <c r="D46" s="209"/>
      <c r="E46" s="210"/>
      <c r="F46" s="210"/>
      <c r="G46" s="210"/>
      <c r="H46" s="210"/>
      <c r="I46" s="210"/>
    </row>
    <row r="47" spans="2:9" ht="15">
      <c r="B47" s="207"/>
      <c r="C47" s="214" t="s">
        <v>481</v>
      </c>
      <c r="D47" s="209"/>
      <c r="E47" s="210"/>
      <c r="F47" s="210"/>
      <c r="G47" s="210"/>
      <c r="H47" s="210"/>
      <c r="I47" s="210"/>
    </row>
    <row r="48" spans="2:9" ht="15">
      <c r="B48" s="207"/>
      <c r="C48" s="214" t="s">
        <v>482</v>
      </c>
      <c r="D48" s="209"/>
      <c r="E48" s="210"/>
      <c r="F48" s="210"/>
      <c r="G48" s="210"/>
      <c r="H48" s="210"/>
      <c r="I48" s="210"/>
    </row>
    <row r="49" spans="2:9" ht="15">
      <c r="B49" s="207"/>
      <c r="C49" s="214" t="s">
        <v>483</v>
      </c>
      <c r="D49" s="209"/>
      <c r="E49" s="210"/>
      <c r="F49" s="210"/>
      <c r="G49" s="210"/>
      <c r="H49" s="210"/>
      <c r="I49" s="210"/>
    </row>
    <row r="50" spans="2:9" ht="15">
      <c r="B50" s="207"/>
      <c r="C50" s="214" t="s">
        <v>484</v>
      </c>
      <c r="D50" s="209"/>
      <c r="E50" s="210"/>
      <c r="F50" s="210"/>
      <c r="G50" s="210"/>
      <c r="H50" s="210"/>
      <c r="I50" s="210"/>
    </row>
    <row r="51" spans="2:9" ht="15">
      <c r="B51" s="207"/>
      <c r="C51" s="214" t="s">
        <v>485</v>
      </c>
      <c r="D51" s="209"/>
      <c r="E51" s="210"/>
      <c r="F51" s="210"/>
      <c r="G51" s="210"/>
      <c r="H51" s="210"/>
      <c r="I51" s="210"/>
    </row>
    <row r="52" spans="2:9" ht="15">
      <c r="B52" s="207"/>
      <c r="C52" s="214" t="s">
        <v>486</v>
      </c>
      <c r="D52" s="209"/>
      <c r="E52" s="210"/>
      <c r="F52" s="210"/>
      <c r="G52" s="210"/>
      <c r="H52" s="210"/>
      <c r="I52" s="210"/>
    </row>
    <row r="53" spans="2:9" ht="15">
      <c r="B53" s="201" t="s">
        <v>487</v>
      </c>
      <c r="C53" s="202"/>
      <c r="D53" s="205">
        <f>SUM(D54:D60)</f>
        <v>177398780</v>
      </c>
      <c r="E53" s="206">
        <f t="shared" ref="E53:I53" si="6">SUM(E54:E60)</f>
        <v>5016023.6100000003</v>
      </c>
      <c r="F53" s="206">
        <f t="shared" si="6"/>
        <v>182414803.61000001</v>
      </c>
      <c r="G53" s="206">
        <f t="shared" si="6"/>
        <v>28252240.210000001</v>
      </c>
      <c r="H53" s="206">
        <f t="shared" si="6"/>
        <v>27967817.219999999</v>
      </c>
      <c r="I53" s="206">
        <f t="shared" si="6"/>
        <v>154162563.40000001</v>
      </c>
    </row>
    <row r="54" spans="2:9" ht="15">
      <c r="B54" s="207"/>
      <c r="C54" s="208" t="s">
        <v>488</v>
      </c>
      <c r="D54" s="209"/>
      <c r="E54" s="211"/>
      <c r="F54" s="211"/>
      <c r="G54" s="211"/>
      <c r="H54" s="211"/>
      <c r="I54" s="211"/>
    </row>
    <row r="55" spans="2:9" ht="15">
      <c r="B55" s="207"/>
      <c r="C55" s="208" t="s">
        <v>489</v>
      </c>
      <c r="D55" s="209"/>
      <c r="E55" s="211"/>
      <c r="F55" s="211"/>
      <c r="G55" s="211"/>
      <c r="H55" s="211"/>
      <c r="I55" s="211"/>
    </row>
    <row r="56" spans="2:9" ht="15">
      <c r="B56" s="207"/>
      <c r="C56" s="208" t="s">
        <v>490</v>
      </c>
      <c r="D56" s="209"/>
      <c r="E56" s="211">
        <v>0</v>
      </c>
      <c r="F56" s="211">
        <f>+D56+E56</f>
        <v>0</v>
      </c>
      <c r="G56" s="211">
        <v>0</v>
      </c>
      <c r="H56" s="211">
        <v>0</v>
      </c>
      <c r="I56" s="211">
        <f>+F56-G56</f>
        <v>0</v>
      </c>
    </row>
    <row r="57" spans="2:9" ht="15">
      <c r="B57" s="207"/>
      <c r="C57" s="208" t="s">
        <v>491</v>
      </c>
      <c r="D57" s="209"/>
      <c r="E57" s="211"/>
      <c r="F57" s="211"/>
      <c r="G57" s="211"/>
      <c r="H57" s="211"/>
      <c r="I57" s="211"/>
    </row>
    <row r="58" spans="2:9" ht="15">
      <c r="B58" s="207"/>
      <c r="C58" s="208" t="s">
        <v>492</v>
      </c>
      <c r="D58" s="209"/>
      <c r="E58" s="211"/>
      <c r="F58" s="211"/>
      <c r="G58" s="211"/>
      <c r="H58" s="211"/>
      <c r="I58" s="211"/>
    </row>
    <row r="59" spans="2:9" ht="15">
      <c r="B59" s="207"/>
      <c r="C59" s="208" t="s">
        <v>493</v>
      </c>
      <c r="D59" s="209">
        <v>177398780</v>
      </c>
      <c r="E59" s="211">
        <v>5016023.6100000003</v>
      </c>
      <c r="F59" s="211">
        <f>+D59+E59</f>
        <v>182414803.61000001</v>
      </c>
      <c r="G59" s="211">
        <v>28252240.210000001</v>
      </c>
      <c r="H59" s="211">
        <v>27967817.219999999</v>
      </c>
      <c r="I59" s="211">
        <f>+F59-G59</f>
        <v>154162563.40000001</v>
      </c>
    </row>
    <row r="60" spans="2:9" ht="15">
      <c r="B60" s="207"/>
      <c r="C60" s="208" t="s">
        <v>494</v>
      </c>
      <c r="D60" s="209"/>
      <c r="E60" s="211"/>
      <c r="F60" s="211"/>
      <c r="G60" s="211"/>
      <c r="H60" s="211"/>
      <c r="I60" s="211"/>
    </row>
    <row r="61" spans="2:9" ht="15">
      <c r="B61" s="212" t="s">
        <v>495</v>
      </c>
      <c r="C61" s="213"/>
      <c r="D61" s="205">
        <f>SUM(D62:D70)</f>
        <v>0</v>
      </c>
      <c r="E61" s="206">
        <f t="shared" ref="E61:I61" si="7">SUM(E62:E70)</f>
        <v>0</v>
      </c>
      <c r="F61" s="206">
        <f t="shared" si="7"/>
        <v>0</v>
      </c>
      <c r="G61" s="206">
        <f t="shared" si="7"/>
        <v>0</v>
      </c>
      <c r="H61" s="206">
        <f t="shared" si="7"/>
        <v>0</v>
      </c>
      <c r="I61" s="206">
        <f t="shared" si="7"/>
        <v>0</v>
      </c>
    </row>
    <row r="62" spans="2:9" ht="15">
      <c r="B62" s="207"/>
      <c r="C62" s="208" t="s">
        <v>496</v>
      </c>
      <c r="D62" s="209"/>
      <c r="E62" s="211"/>
      <c r="F62" s="211"/>
      <c r="G62" s="211"/>
      <c r="H62" s="211"/>
      <c r="I62" s="211"/>
    </row>
    <row r="63" spans="2:9" ht="15">
      <c r="B63" s="207"/>
      <c r="C63" s="208" t="s">
        <v>497</v>
      </c>
      <c r="D63" s="209"/>
      <c r="E63" s="211"/>
      <c r="F63" s="211"/>
      <c r="G63" s="211"/>
      <c r="H63" s="211"/>
      <c r="I63" s="211"/>
    </row>
    <row r="64" spans="2:9" ht="15">
      <c r="B64" s="207"/>
      <c r="C64" s="208" t="s">
        <v>498</v>
      </c>
      <c r="D64" s="209"/>
      <c r="E64" s="211"/>
      <c r="F64" s="211"/>
      <c r="G64" s="211"/>
      <c r="H64" s="211"/>
      <c r="I64" s="211"/>
    </row>
    <row r="65" spans="2:9" ht="15">
      <c r="B65" s="207"/>
      <c r="C65" s="208" t="s">
        <v>499</v>
      </c>
      <c r="D65" s="209"/>
      <c r="E65" s="211"/>
      <c r="F65" s="211"/>
      <c r="G65" s="211"/>
      <c r="H65" s="211"/>
      <c r="I65" s="211"/>
    </row>
    <row r="66" spans="2:9" ht="15">
      <c r="B66" s="207"/>
      <c r="C66" s="208" t="s">
        <v>500</v>
      </c>
      <c r="D66" s="209"/>
      <c r="E66" s="211"/>
      <c r="F66" s="211"/>
      <c r="G66" s="211"/>
      <c r="H66" s="211"/>
      <c r="I66" s="211"/>
    </row>
    <row r="67" spans="2:9" ht="15">
      <c r="B67" s="207"/>
      <c r="C67" s="208" t="s">
        <v>501</v>
      </c>
      <c r="D67" s="209"/>
      <c r="E67" s="211"/>
      <c r="F67" s="211"/>
      <c r="G67" s="211"/>
      <c r="H67" s="211"/>
      <c r="I67" s="211"/>
    </row>
    <row r="68" spans="2:9" ht="15">
      <c r="B68" s="207"/>
      <c r="C68" s="208" t="s">
        <v>502</v>
      </c>
      <c r="D68" s="209"/>
      <c r="E68" s="211"/>
      <c r="F68" s="211"/>
      <c r="G68" s="211"/>
      <c r="H68" s="211"/>
      <c r="I68" s="211"/>
    </row>
    <row r="69" spans="2:9" ht="15">
      <c r="B69" s="207"/>
      <c r="C69" s="208" t="s">
        <v>503</v>
      </c>
      <c r="D69" s="209"/>
      <c r="E69" s="211"/>
      <c r="F69" s="211"/>
      <c r="G69" s="211"/>
      <c r="H69" s="211"/>
      <c r="I69" s="211"/>
    </row>
    <row r="70" spans="2:9" ht="15">
      <c r="B70" s="207"/>
      <c r="C70" s="208" t="s">
        <v>504</v>
      </c>
      <c r="D70" s="209"/>
      <c r="E70" s="211"/>
      <c r="F70" s="211"/>
      <c r="G70" s="211"/>
      <c r="H70" s="211"/>
      <c r="I70" s="211"/>
    </row>
    <row r="71" spans="2:9" ht="15">
      <c r="B71" s="212" t="s">
        <v>505</v>
      </c>
      <c r="C71" s="213"/>
      <c r="D71" s="205">
        <f>SUM(D72:D75)</f>
        <v>0</v>
      </c>
      <c r="E71" s="206">
        <f t="shared" ref="E71:I71" si="8">SUM(E72:E75)</f>
        <v>0</v>
      </c>
      <c r="F71" s="206">
        <f t="shared" si="8"/>
        <v>0</v>
      </c>
      <c r="G71" s="206">
        <f t="shared" si="8"/>
        <v>0</v>
      </c>
      <c r="H71" s="206">
        <f t="shared" si="8"/>
        <v>0</v>
      </c>
      <c r="I71" s="206">
        <f t="shared" si="8"/>
        <v>0</v>
      </c>
    </row>
    <row r="72" spans="2:9" ht="15">
      <c r="B72" s="207"/>
      <c r="C72" s="208" t="s">
        <v>506</v>
      </c>
      <c r="D72" s="209"/>
      <c r="E72" s="211"/>
      <c r="F72" s="211"/>
      <c r="G72" s="211"/>
      <c r="H72" s="211"/>
      <c r="I72" s="211"/>
    </row>
    <row r="73" spans="2:9" ht="30">
      <c r="B73" s="207"/>
      <c r="C73" s="218" t="s">
        <v>507</v>
      </c>
      <c r="D73" s="209"/>
      <c r="E73" s="211"/>
      <c r="F73" s="211"/>
      <c r="G73" s="211"/>
      <c r="H73" s="211"/>
      <c r="I73" s="211"/>
    </row>
    <row r="74" spans="2:9" ht="15">
      <c r="B74" s="207"/>
      <c r="C74" s="208" t="s">
        <v>508</v>
      </c>
      <c r="D74" s="209"/>
      <c r="E74" s="211"/>
      <c r="F74" s="211"/>
      <c r="G74" s="211"/>
      <c r="H74" s="211"/>
      <c r="I74" s="211"/>
    </row>
    <row r="75" spans="2:9" ht="15.75" thickBot="1">
      <c r="B75" s="207"/>
      <c r="C75" s="208" t="s">
        <v>509</v>
      </c>
      <c r="D75" s="276"/>
      <c r="E75" s="211"/>
      <c r="F75" s="211"/>
      <c r="G75" s="211"/>
      <c r="H75" s="211"/>
      <c r="I75" s="211"/>
    </row>
    <row r="76" spans="2:9" ht="15.75" thickBot="1">
      <c r="B76" s="219" t="s">
        <v>511</v>
      </c>
      <c r="C76" s="220"/>
      <c r="D76" s="221">
        <f>+D43+D10</f>
        <v>471106844</v>
      </c>
      <c r="E76" s="221">
        <f t="shared" ref="E76:I76" si="9">+E43+E10</f>
        <v>12370329.650000002</v>
      </c>
      <c r="F76" s="221">
        <f t="shared" si="9"/>
        <v>483477173.65000004</v>
      </c>
      <c r="G76" s="221">
        <f t="shared" si="9"/>
        <v>69810430.99000001</v>
      </c>
      <c r="H76" s="221">
        <f t="shared" si="9"/>
        <v>66701078.990000002</v>
      </c>
      <c r="I76" s="221">
        <f t="shared" si="9"/>
        <v>413666742.66000003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7"/>
  <sheetViews>
    <sheetView workbookViewId="0">
      <selection activeCell="F29" sqref="F29"/>
    </sheetView>
  </sheetViews>
  <sheetFormatPr baseColWidth="10" defaultColWidth="12.5703125" defaultRowHeight="12.75"/>
  <cols>
    <col min="1" max="1" width="1.7109375" style="172" customWidth="1"/>
    <col min="2" max="2" width="53" style="172" customWidth="1"/>
    <col min="3" max="8" width="18.28515625" style="172" customWidth="1"/>
    <col min="9" max="16384" width="12.5703125" style="172"/>
  </cols>
  <sheetData>
    <row r="1" spans="2:8" ht="6.75" customHeight="1" thickBot="1"/>
    <row r="2" spans="2:8" s="233" customFormat="1">
      <c r="B2" s="437" t="s">
        <v>524</v>
      </c>
      <c r="C2" s="438"/>
      <c r="D2" s="438"/>
      <c r="E2" s="438"/>
      <c r="F2" s="438"/>
      <c r="G2" s="438"/>
      <c r="H2" s="439"/>
    </row>
    <row r="3" spans="2:8" s="233" customFormat="1">
      <c r="B3" s="440" t="s">
        <v>366</v>
      </c>
      <c r="C3" s="441"/>
      <c r="D3" s="441"/>
      <c r="E3" s="441"/>
      <c r="F3" s="441"/>
      <c r="G3" s="441"/>
      <c r="H3" s="442"/>
    </row>
    <row r="4" spans="2:8" s="233" customFormat="1">
      <c r="B4" s="440" t="s">
        <v>454</v>
      </c>
      <c r="C4" s="441"/>
      <c r="D4" s="441"/>
      <c r="E4" s="441"/>
      <c r="F4" s="441"/>
      <c r="G4" s="441"/>
      <c r="H4" s="442"/>
    </row>
    <row r="5" spans="2:8" s="233" customFormat="1">
      <c r="B5" s="440" t="s">
        <v>531</v>
      </c>
      <c r="C5" s="441"/>
      <c r="D5" s="441"/>
      <c r="E5" s="441"/>
      <c r="F5" s="441"/>
      <c r="G5" s="441"/>
      <c r="H5" s="442"/>
    </row>
    <row r="6" spans="2:8" s="233" customFormat="1" ht="13.5" thickBot="1">
      <c r="B6" s="443" t="s">
        <v>4</v>
      </c>
      <c r="C6" s="444"/>
      <c r="D6" s="444"/>
      <c r="E6" s="444"/>
      <c r="F6" s="444"/>
      <c r="G6" s="444"/>
      <c r="H6" s="445"/>
    </row>
    <row r="7" spans="2:8" s="235" customFormat="1" ht="6" customHeight="1" thickBot="1">
      <c r="B7" s="234"/>
      <c r="C7" s="234"/>
      <c r="D7" s="234"/>
      <c r="E7" s="234"/>
      <c r="F7" s="234"/>
      <c r="G7" s="234"/>
      <c r="H7" s="234"/>
    </row>
    <row r="8" spans="2:8" s="233" customFormat="1" ht="13.5" thickBot="1">
      <c r="B8" s="434" t="s">
        <v>128</v>
      </c>
      <c r="C8" s="436" t="s">
        <v>455</v>
      </c>
      <c r="D8" s="436"/>
      <c r="E8" s="436"/>
      <c r="F8" s="436"/>
      <c r="G8" s="436"/>
      <c r="H8" s="436" t="s">
        <v>149</v>
      </c>
    </row>
    <row r="9" spans="2:8" s="233" customFormat="1" ht="26.25" thickBot="1">
      <c r="B9" s="435"/>
      <c r="C9" s="264" t="s">
        <v>150</v>
      </c>
      <c r="D9" s="265" t="s">
        <v>151</v>
      </c>
      <c r="E9" s="264" t="s">
        <v>152</v>
      </c>
      <c r="F9" s="264" t="s">
        <v>153</v>
      </c>
      <c r="G9" s="264" t="s">
        <v>154</v>
      </c>
      <c r="H9" s="436"/>
    </row>
    <row r="10" spans="2:8">
      <c r="B10" s="173" t="s">
        <v>456</v>
      </c>
      <c r="C10" s="174">
        <f t="shared" ref="C10:H10" si="0">+C11</f>
        <v>170737966.94999999</v>
      </c>
      <c r="D10" s="174">
        <f t="shared" si="0"/>
        <v>-95445.730000000447</v>
      </c>
      <c r="E10" s="174">
        <f t="shared" si="0"/>
        <v>170642521.22</v>
      </c>
      <c r="F10" s="174">
        <f t="shared" si="0"/>
        <v>28816958.870000001</v>
      </c>
      <c r="G10" s="174">
        <f t="shared" si="0"/>
        <v>28680727.120000001</v>
      </c>
      <c r="H10" s="174">
        <f t="shared" si="0"/>
        <v>141825562.34999999</v>
      </c>
    </row>
    <row r="11" spans="2:8">
      <c r="B11" s="175" t="s">
        <v>457</v>
      </c>
      <c r="C11" s="176">
        <f>+'F6a. EAEPE OG'!D11</f>
        <v>170737966.94999999</v>
      </c>
      <c r="D11" s="176">
        <f>+'F6a. EAEPE OG'!E11</f>
        <v>-95445.730000000447</v>
      </c>
      <c r="E11" s="176">
        <f>+'F6a. EAEPE OG'!F11</f>
        <v>170642521.22</v>
      </c>
      <c r="F11" s="177">
        <f>+'F6a. EAEPE OG'!G11</f>
        <v>28816958.870000001</v>
      </c>
      <c r="G11" s="178">
        <f>+'F6a. EAEPE OG'!H11</f>
        <v>28680727.120000001</v>
      </c>
      <c r="H11" s="177">
        <f>+'F6a. EAEPE OG'!I11</f>
        <v>141825562.34999999</v>
      </c>
    </row>
    <row r="12" spans="2:8">
      <c r="B12" s="175" t="s">
        <v>458</v>
      </c>
      <c r="C12" s="176"/>
      <c r="D12" s="176"/>
      <c r="E12" s="176"/>
      <c r="F12" s="177"/>
      <c r="G12" s="178"/>
      <c r="H12" s="177"/>
    </row>
    <row r="13" spans="2:8">
      <c r="B13" s="175" t="s">
        <v>459</v>
      </c>
      <c r="C13" s="176"/>
      <c r="D13" s="176"/>
      <c r="E13" s="176"/>
      <c r="F13" s="176"/>
      <c r="G13" s="178"/>
      <c r="H13" s="178"/>
    </row>
    <row r="14" spans="2:8">
      <c r="B14" s="179" t="s">
        <v>460</v>
      </c>
      <c r="C14" s="177"/>
      <c r="D14" s="177"/>
      <c r="E14" s="177"/>
      <c r="F14" s="177"/>
      <c r="G14" s="177"/>
      <c r="H14" s="177"/>
    </row>
    <row r="15" spans="2:8">
      <c r="B15" s="179" t="s">
        <v>461</v>
      </c>
      <c r="C15" s="176"/>
      <c r="D15" s="176"/>
      <c r="E15" s="176"/>
      <c r="F15" s="176"/>
      <c r="G15" s="178"/>
      <c r="H15" s="178"/>
    </row>
    <row r="16" spans="2:8">
      <c r="B16" s="175" t="s">
        <v>462</v>
      </c>
      <c r="C16" s="176"/>
      <c r="D16" s="176"/>
      <c r="E16" s="176"/>
      <c r="F16" s="176"/>
      <c r="G16" s="176"/>
      <c r="H16" s="176"/>
    </row>
    <row r="17" spans="2:8" ht="25.5">
      <c r="B17" s="175" t="s">
        <v>463</v>
      </c>
      <c r="C17" s="176"/>
      <c r="D17" s="176"/>
      <c r="E17" s="176"/>
      <c r="F17" s="176"/>
      <c r="G17" s="178"/>
      <c r="H17" s="178"/>
    </row>
    <row r="18" spans="2:8">
      <c r="B18" s="179" t="s">
        <v>464</v>
      </c>
      <c r="C18" s="176"/>
      <c r="D18" s="176"/>
      <c r="E18" s="176"/>
      <c r="F18" s="176"/>
      <c r="G18" s="178"/>
      <c r="H18" s="178"/>
    </row>
    <row r="19" spans="2:8">
      <c r="B19" s="179" t="s">
        <v>465</v>
      </c>
      <c r="C19" s="176"/>
      <c r="D19" s="176"/>
      <c r="E19" s="176"/>
      <c r="F19" s="176"/>
      <c r="G19" s="178"/>
      <c r="H19" s="178"/>
    </row>
    <row r="20" spans="2:8">
      <c r="B20" s="175" t="s">
        <v>466</v>
      </c>
      <c r="C20" s="176"/>
      <c r="D20" s="176"/>
      <c r="E20" s="176"/>
      <c r="F20" s="176"/>
      <c r="G20" s="178"/>
      <c r="H20" s="178"/>
    </row>
    <row r="21" spans="2:8">
      <c r="B21" s="180"/>
      <c r="C21" s="181"/>
      <c r="D21" s="182"/>
      <c r="E21" s="182"/>
      <c r="F21" s="182"/>
      <c r="G21" s="178"/>
      <c r="H21" s="178"/>
    </row>
    <row r="22" spans="2:8">
      <c r="B22" s="173" t="s">
        <v>257</v>
      </c>
      <c r="C22" s="181"/>
      <c r="D22" s="181"/>
      <c r="E22" s="181"/>
      <c r="F22" s="181"/>
      <c r="G22" s="181"/>
      <c r="H22" s="181"/>
    </row>
    <row r="23" spans="2:8">
      <c r="B23" s="175" t="s">
        <v>457</v>
      </c>
      <c r="C23" s="176"/>
      <c r="D23" s="176"/>
      <c r="E23" s="176"/>
      <c r="F23" s="177"/>
      <c r="G23" s="178"/>
      <c r="H23" s="177"/>
    </row>
    <row r="24" spans="2:8">
      <c r="B24" s="175" t="s">
        <v>458</v>
      </c>
      <c r="C24" s="176"/>
      <c r="D24" s="176"/>
      <c r="E24" s="176"/>
      <c r="F24" s="177"/>
      <c r="G24" s="178"/>
      <c r="H24" s="177"/>
    </row>
    <row r="25" spans="2:8">
      <c r="B25" s="175" t="s">
        <v>459</v>
      </c>
      <c r="C25" s="176"/>
      <c r="D25" s="176"/>
      <c r="E25" s="176"/>
      <c r="F25" s="176"/>
      <c r="G25" s="178"/>
      <c r="H25" s="178"/>
    </row>
    <row r="26" spans="2:8">
      <c r="B26" s="179" t="s">
        <v>460</v>
      </c>
      <c r="C26" s="176"/>
      <c r="D26" s="177"/>
      <c r="E26" s="183"/>
      <c r="F26" s="183"/>
      <c r="G26" s="178"/>
      <c r="H26" s="178"/>
    </row>
    <row r="27" spans="2:8">
      <c r="B27" s="179" t="s">
        <v>461</v>
      </c>
      <c r="C27" s="176"/>
      <c r="D27" s="176"/>
      <c r="E27" s="183"/>
      <c r="F27" s="183"/>
      <c r="G27" s="178"/>
      <c r="H27" s="178"/>
    </row>
    <row r="28" spans="2:8">
      <c r="B28" s="175" t="s">
        <v>462</v>
      </c>
      <c r="C28" s="176"/>
      <c r="D28" s="176"/>
      <c r="E28" s="176"/>
      <c r="F28" s="176"/>
      <c r="G28" s="176"/>
      <c r="H28" s="176"/>
    </row>
    <row r="29" spans="2:8" ht="25.5">
      <c r="B29" s="175" t="s">
        <v>467</v>
      </c>
      <c r="C29" s="176"/>
      <c r="D29" s="176"/>
      <c r="E29" s="176"/>
      <c r="F29" s="176"/>
      <c r="G29" s="178"/>
      <c r="H29" s="178"/>
    </row>
    <row r="30" spans="2:8">
      <c r="B30" s="184" t="s">
        <v>464</v>
      </c>
      <c r="C30" s="176"/>
      <c r="D30" s="176"/>
      <c r="E30" s="183"/>
      <c r="F30" s="183"/>
      <c r="G30" s="178"/>
      <c r="H30" s="178"/>
    </row>
    <row r="31" spans="2:8">
      <c r="B31" s="184" t="s">
        <v>465</v>
      </c>
      <c r="C31" s="176"/>
      <c r="D31" s="176"/>
      <c r="E31" s="183"/>
      <c r="F31" s="183"/>
      <c r="G31" s="178"/>
      <c r="H31" s="178"/>
    </row>
    <row r="32" spans="2:8">
      <c r="B32" s="175" t="s">
        <v>466</v>
      </c>
      <c r="C32" s="176"/>
      <c r="D32" s="176"/>
      <c r="E32" s="176"/>
      <c r="F32" s="176"/>
      <c r="G32" s="178"/>
      <c r="H32" s="178"/>
    </row>
    <row r="33" spans="2:8" ht="13.5" thickBot="1">
      <c r="B33" s="175"/>
      <c r="C33" s="181"/>
      <c r="D33" s="176"/>
      <c r="E33" s="181"/>
      <c r="F33" s="181"/>
      <c r="G33" s="178"/>
      <c r="H33" s="178"/>
    </row>
    <row r="34" spans="2:8" ht="13.5" thickBot="1">
      <c r="B34" s="185" t="s">
        <v>468</v>
      </c>
      <c r="C34" s="186">
        <f>+C22+C10</f>
        <v>170737966.94999999</v>
      </c>
      <c r="D34" s="186">
        <f t="shared" ref="D34:H34" si="1">+D22+D10</f>
        <v>-95445.730000000447</v>
      </c>
      <c r="E34" s="186">
        <f t="shared" si="1"/>
        <v>170642521.22</v>
      </c>
      <c r="F34" s="186">
        <f t="shared" si="1"/>
        <v>28816958.870000001</v>
      </c>
      <c r="G34" s="186">
        <f t="shared" si="1"/>
        <v>28680727.120000001</v>
      </c>
      <c r="H34" s="186">
        <f t="shared" si="1"/>
        <v>141825562.34999999</v>
      </c>
    </row>
    <row r="36" spans="2:8">
      <c r="B36" s="266" t="s">
        <v>519</v>
      </c>
    </row>
    <row r="37" spans="2:8">
      <c r="B37" s="172" t="s">
        <v>518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'F2. IADPyOP'!Área_de_impresión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  <vt:lpstr>'F6c. EAEPE FUNCION'!Títulos_a_imprimir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Subdir Admitiva</cp:lastModifiedBy>
  <cp:lastPrinted>2021-02-15T16:02:47Z</cp:lastPrinted>
  <dcterms:created xsi:type="dcterms:W3CDTF">2017-05-03T19:21:22Z</dcterms:created>
  <dcterms:modified xsi:type="dcterms:W3CDTF">2021-05-10T15:55:11Z</dcterms:modified>
</cp:coreProperties>
</file>